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5505" windowWidth="19230" windowHeight="5565" firstSheet="3" activeTab="8"/>
  </bookViews>
  <sheets>
    <sheet name="ф.1.1 ПоказНадежн (Пп) (2014)" sheetId="1" r:id="rId1"/>
    <sheet name="ф.2.1 ИндИнф (Ин)" sheetId="3" r:id="rId2"/>
    <sheet name="ф.2.2 ИндИспол (Ис)" sheetId="14" r:id="rId3"/>
    <sheet name="ф.2.3 ИндРезульт (Рс)" sheetId="5" r:id="rId4"/>
    <sheet name="ф.3 ПоказТехприсоед (Птпр)" sheetId="7" r:id="rId5"/>
    <sheet name="ПоказКачества (Птсо)" sheetId="8" r:id="rId6"/>
    <sheet name="Лист1" sheetId="15" state="hidden" r:id="rId7"/>
    <sheet name="Лист2" sheetId="16" r:id="rId8"/>
    <sheet name="Лист3" sheetId="17" r:id="rId9"/>
  </sheets>
  <externalReferences>
    <externalReference r:id="rId10"/>
  </externalReferences>
  <definedNames>
    <definedName name="_prd3">[1]Титульный!$F$11</definedName>
    <definedName name="DL_email">[1]Титульный!$G$40</definedName>
    <definedName name="DL_Tel">[1]Титульный!$G$39</definedName>
    <definedName name="doljnDL">[1]Титульный!$G$38</definedName>
    <definedName name="fioDL">[1]Титульный!$G$37</definedName>
    <definedName name="fioRUK">[1]Титульный!$G$33</definedName>
    <definedName name="org">[1]Титульный!$F$15</definedName>
    <definedName name="prd">[1]Титульный!$F$9</definedName>
  </definedNames>
  <calcPr calcId="125725"/>
</workbook>
</file>

<file path=xl/calcChain.xml><?xml version="1.0" encoding="utf-8"?>
<calcChain xmlns="http://schemas.openxmlformats.org/spreadsheetml/2006/main">
  <c r="E45" i="14"/>
  <c r="E65" l="1"/>
  <c r="F34"/>
  <c r="F65" s="1"/>
  <c r="E26"/>
  <c r="F26"/>
  <c r="F59" s="1"/>
  <c r="E61" i="5"/>
  <c r="D61"/>
  <c r="E60"/>
  <c r="D60"/>
  <c r="F60" s="1"/>
  <c r="H60" s="1"/>
  <c r="E57"/>
  <c r="F57"/>
  <c r="H57" s="1"/>
  <c r="H56" s="1"/>
  <c r="D57"/>
  <c r="E55"/>
  <c r="F55" s="1"/>
  <c r="H55" s="1"/>
  <c r="D55"/>
  <c r="E54"/>
  <c r="F54" s="1"/>
  <c r="H54" s="1"/>
  <c r="D54"/>
  <c r="E53"/>
  <c r="F53" s="1"/>
  <c r="H53" s="1"/>
  <c r="H52" s="1"/>
  <c r="D53"/>
  <c r="E51"/>
  <c r="D51"/>
  <c r="E48"/>
  <c r="F48" s="1"/>
  <c r="H48" s="1"/>
  <c r="D48"/>
  <c r="E40"/>
  <c r="D40"/>
  <c r="F61"/>
  <c r="H61" s="1"/>
  <c r="E59" i="14"/>
  <c r="E58" s="1"/>
  <c r="F63"/>
  <c r="E63"/>
  <c r="F62"/>
  <c r="E62"/>
  <c r="F55"/>
  <c r="F54" s="1"/>
  <c r="E55"/>
  <c r="E54" s="1"/>
  <c r="E64"/>
  <c r="F23"/>
  <c r="F57" s="1"/>
  <c r="E23"/>
  <c r="E57" s="1"/>
  <c r="E56" s="1"/>
  <c r="E53"/>
  <c r="F53"/>
  <c r="G53" s="1"/>
  <c r="I53" s="1"/>
  <c r="E52"/>
  <c r="F52"/>
  <c r="F51"/>
  <c r="E51"/>
  <c r="G51" s="1"/>
  <c r="I51" s="1"/>
  <c r="F49"/>
  <c r="G49" s="1"/>
  <c r="I49" s="1"/>
  <c r="E49"/>
  <c r="G46"/>
  <c r="I46" s="1"/>
  <c r="F46"/>
  <c r="F45"/>
  <c r="G45"/>
  <c r="I45" s="1"/>
  <c r="C75"/>
  <c r="C53" i="1"/>
  <c r="G44"/>
  <c r="G43"/>
  <c r="G45" s="1"/>
  <c r="C31"/>
  <c r="C15" i="8"/>
  <c r="F29" i="7"/>
  <c r="F19"/>
  <c r="F9"/>
  <c r="B72" i="5"/>
  <c r="C69" i="3"/>
  <c r="F60"/>
  <c r="E60"/>
  <c r="F59"/>
  <c r="E59"/>
  <c r="G59" s="1"/>
  <c r="I59" s="1"/>
  <c r="F56"/>
  <c r="F55" s="1"/>
  <c r="E56"/>
  <c r="E55"/>
  <c r="F54"/>
  <c r="G54" s="1"/>
  <c r="I54" s="1"/>
  <c r="E54"/>
  <c r="F53"/>
  <c r="G53" s="1"/>
  <c r="I53" s="1"/>
  <c r="E53"/>
  <c r="F52"/>
  <c r="G52" s="1"/>
  <c r="I52" s="1"/>
  <c r="E52"/>
  <c r="F51"/>
  <c r="G51" s="1"/>
  <c r="I51" s="1"/>
  <c r="E51"/>
  <c r="F50"/>
  <c r="G50" s="1"/>
  <c r="I50" s="1"/>
  <c r="E50"/>
  <c r="F47"/>
  <c r="G47" s="1"/>
  <c r="E47"/>
  <c r="F46"/>
  <c r="G46" s="1"/>
  <c r="E46"/>
  <c r="F45"/>
  <c r="E45"/>
  <c r="F44"/>
  <c r="E44"/>
  <c r="F41"/>
  <c r="E41"/>
  <c r="F42"/>
  <c r="G52" i="14"/>
  <c r="I52" s="1"/>
  <c r="E42" i="3"/>
  <c r="G44"/>
  <c r="G63" i="14"/>
  <c r="I63" s="1"/>
  <c r="G62"/>
  <c r="I62" s="1"/>
  <c r="G60" i="3"/>
  <c r="I60" s="1"/>
  <c r="E12" i="5" l="1"/>
  <c r="F51"/>
  <c r="H51" s="1"/>
  <c r="H49" s="1"/>
  <c r="G42" i="3"/>
  <c r="I42" s="1"/>
  <c r="G45"/>
  <c r="F35" i="7"/>
  <c r="F40" i="5"/>
  <c r="H40" s="1"/>
  <c r="I60" i="14"/>
  <c r="G55"/>
  <c r="I43"/>
  <c r="I50"/>
  <c r="I47" s="1"/>
  <c r="F58"/>
  <c r="G59"/>
  <c r="G65"/>
  <c r="F64"/>
  <c r="E47" i="5"/>
  <c r="E43"/>
  <c r="I57" i="3"/>
  <c r="G56"/>
  <c r="I48"/>
  <c r="G41"/>
  <c r="I41" s="1"/>
  <c r="I39" s="1"/>
  <c r="I65" i="14"/>
  <c r="I64" s="1"/>
  <c r="G64"/>
  <c r="G57"/>
  <c r="F56"/>
  <c r="H58" i="5"/>
  <c r="E44" l="1"/>
  <c r="D12"/>
  <c r="E45"/>
  <c r="E46"/>
  <c r="I55" i="14"/>
  <c r="I54" s="1"/>
  <c r="G54"/>
  <c r="G58"/>
  <c r="I59"/>
  <c r="I58" s="1"/>
  <c r="G55" i="3"/>
  <c r="I56"/>
  <c r="I55" s="1"/>
  <c r="I61" s="1"/>
  <c r="I57" i="14"/>
  <c r="I56" s="1"/>
  <c r="G56"/>
  <c r="D44" i="5" l="1"/>
  <c r="D43"/>
  <c r="F43" s="1"/>
  <c r="H43" s="1"/>
  <c r="D46"/>
  <c r="F46" s="1"/>
  <c r="H46" s="1"/>
  <c r="D45"/>
  <c r="F45" s="1"/>
  <c r="H45" s="1"/>
  <c r="D47"/>
  <c r="F47" s="1"/>
  <c r="H47" s="1"/>
  <c r="F44"/>
  <c r="H44" s="1"/>
  <c r="I66" i="14"/>
  <c r="H41" i="5" l="1"/>
  <c r="H62" s="1"/>
  <c r="F6" i="8"/>
</calcChain>
</file>

<file path=xl/sharedStrings.xml><?xml version="1.0" encoding="utf-8"?>
<sst xmlns="http://schemas.openxmlformats.org/spreadsheetml/2006/main" count="618" uniqueCount="240">
  <si>
    <t>Форма 1.1</t>
  </si>
  <si>
    <t>№ п/п**</t>
  </si>
  <si>
    <t>Обосновывающие данные
для расчета *</t>
  </si>
  <si>
    <t>Отключение произошедшее по независящим от ТСО обстоятельствам</t>
  </si>
  <si>
    <t>Продолжительность прекращения, час</t>
  </si>
  <si>
    <t>Количество точек присоединения потребителей услуг к электрической сети электросетевой организации, шт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</si>
  <si>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</si>
  <si>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</si>
  <si>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</si>
  <si>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</si>
  <si>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</si>
  <si>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</si>
  <si>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</si>
  <si>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</si>
  <si>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</si>
  <si>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</si>
  <si>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</si>
  <si>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</si>
  <si>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Добавить</t>
  </si>
  <si>
    <t>* В том числе на основе базы актов расследования технологических нарушений за соответствующий месяц;</t>
  </si>
  <si>
    <t>**  месяцы года</t>
  </si>
  <si>
    <t>М.П.</t>
  </si>
  <si>
    <t>Должность руководителя, подпись</t>
  </si>
  <si>
    <t>Фамилия, имя, отчество</t>
  </si>
  <si>
    <t>Должность исполнителя, подпись</t>
  </si>
  <si>
    <t>контакт. тел. с кодом города, контакт. E-mail</t>
  </si>
  <si>
    <t>Форма 1.2</t>
  </si>
  <si>
    <t>Расчет показателя средней продолжительности прекращений передачи электрической энергии</t>
  </si>
  <si>
    <t>№ п/п</t>
  </si>
  <si>
    <t>Наименование показателя</t>
  </si>
  <si>
    <t>Значение</t>
  </si>
  <si>
    <t>Максимальное за расчетный период регулирования число точек присоединения (Nтп)</t>
  </si>
  <si>
    <t>Суммарная продолжительность прекращений передачи электрической энергии (Tпр)</t>
  </si>
  <si>
    <t>Показатель средней продолжительности прекращений передачи электрической энергии</t>
  </si>
  <si>
    <t>Расчет значения индикатора информативности</t>
  </si>
  <si>
    <t>№
п.п.</t>
  </si>
  <si>
    <t>Исходные данные для расчета</t>
  </si>
  <si>
    <t xml:space="preserve">Факт </t>
  </si>
  <si>
    <t xml:space="preserve">План 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</si>
  <si>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</si>
  <si>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1.1</t>
  </si>
  <si>
    <t>Количество структурных подразделений ТСО, осуществляющих взаимодействие с клиентами (потребителями услуг), шт.</t>
  </si>
  <si>
    <t>Общее количество структурных подразделений в ТСО, шт.</t>
  </si>
  <si>
    <t>1.2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</si>
  <si>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шт., в том числе:</t>
  </si>
  <si>
    <t>1.2.1</t>
  </si>
  <si>
    <t>а) регламенты оказания услуг и рассмотрения обращений заявителей и потребителей услуг, шт.</t>
  </si>
  <si>
    <t>1.2.2</t>
  </si>
  <si>
    <t>б) наличие положения о деятельности структурного подразделения по работе с заявителями и потребителями услуг (наличие - 1, отсутствие 0), шт.</t>
  </si>
  <si>
    <t>1.2.3</t>
  </si>
  <si>
    <t>в) должностные инструкции сотрудников, обслуживающих заявителей и потребителей услуг, шт.</t>
  </si>
  <si>
    <t>1.2.4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</si>
  <si>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</si>
  <si>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территориальной сетевой организации, в том числе по критериям:</t>
  </si>
  <si>
    <t>2.1</t>
  </si>
  <si>
    <t>Наличие единого телефонного номера для приема обращений потребителей услуг (наличие - 1, отсутствие - 0)</t>
  </si>
  <si>
    <t>2.2</t>
  </si>
  <si>
    <t>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</si>
  <si>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/>
  </si>
  <si>
    <t>2.3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</si>
  <si>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</si>
  <si>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</si>
  <si>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</si>
  <si>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</si>
  <si>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5.1</t>
  </si>
  <si>
    <t>Количество обращений в ТСО потребителей услуг о проведении консультаций по порядку обжалования действий (бездействия) ТСО в ходе исполнения своих функций, шт.</t>
  </si>
  <si>
    <t>Общее количество обращений в ТСО от потребителей услуг, шт.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</si>
  <si>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 в том числе:</t>
  </si>
  <si>
    <t>6.1</t>
  </si>
  <si>
    <t>Количество обращений потребителей услуг за консультациями в ТСО по вопросам деятельности ТСО, шт.</t>
  </si>
  <si>
    <t>Общее количество обращений потребителей услуг, поступивших в ТСО, шт.</t>
  </si>
  <si>
    <t>6.2</t>
  </si>
  <si>
    <t>Количество жалоб потребителей услуг на отсутствие необходимой информации, которая должна быть раскрыта ТСО в соответствии с постановлением Правительства РФ от 21.01.2004 № 24, шт.</t>
  </si>
  <si>
    <t>Общее количество обращений потребителей услуг в ТСО, шт.</t>
  </si>
  <si>
    <t>Наименование параметра (критерия), характеризующего индикатор</t>
  </si>
  <si>
    <t>Ф/П*100
%</t>
  </si>
  <si>
    <t>Зависимость</t>
  </si>
  <si>
    <t>Оценочный
балл</t>
  </si>
  <si>
    <t>факт
(Ф)</t>
  </si>
  <si>
    <t>план
(П)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</si>
  <si>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</si>
  <si>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в том числе, по критериям: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</si>
  <si>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подразделений, %</t>
  </si>
  <si>
    <t>прямая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</si>
  <si>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</si>
  <si>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</si>
  <si>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б) наличие положения о деятельности структурного подразделения по работе 
с заявителями и потребителями услуг
(наличие - 1, отсутствие - 0)</t>
  </si>
  <si>
    <t>Наличие телефонной связи для обращений потребителей услуг к уполномоченным должностным лицам территориальной сетевой организации,</t>
  </si>
  <si>
    <t>в том числе по критериям:</t>
  </si>
  <si>
    <t>обратная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</si>
  <si>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обращений, %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</si>
  <si>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</si>
  <si>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обращений, %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</si>
  <si>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обращений, %</t>
  </si>
  <si>
    <t>Итого по индикатору информативности (Ин)</t>
  </si>
  <si>
    <t>форма 2.2</t>
  </si>
  <si>
    <t>Расчет значения индикатора исполнительности</t>
  </si>
  <si>
    <t>Факт</t>
  </si>
  <si>
    <t>План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</si>
  <si>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</si>
  <si>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</si>
  <si>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</si>
  <si>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Наличие взаимодействия с потребителями услуг при выводе оборудования в ремонт и (или) из эксплуатации</t>
  </si>
  <si>
    <t>3.1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</si>
  <si>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</si>
  <si>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</t>
  </si>
  <si>
    <t>3.2.1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</si>
  <si>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</si>
  <si>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4.1</t>
  </si>
  <si>
    <t>Зависи-мость</t>
  </si>
  <si>
    <t>Оценоч-ный
балл</t>
  </si>
  <si>
    <t>фактическое
(Ф)</t>
  </si>
  <si>
    <t>плановое
(П)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</si>
  <si>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</si>
  <si>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</si>
  <si>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Итого по индикатору исполнительности (Ис)</t>
  </si>
  <si>
    <t>Расчет значения индикатора результативности обратной связи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</si>
  <si>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</si>
  <si>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Степень удовлетворения обращений потребителей услуг</t>
  </si>
  <si>
    <t>2.4</t>
  </si>
  <si>
    <t>2.5</t>
  </si>
  <si>
    <t>2.6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</si>
  <si>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</si>
  <si>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Оперативность реагирования на обращения потребителей услуг - всего,</t>
  </si>
  <si>
    <t>Средняя продолжительность времени принятия мер по результатам обращения потребителя услуг, дней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</si>
  <si>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посредством, в том числе:</t>
  </si>
  <si>
    <t>а) Письменных опросов, шт. на 1000 потребителей услуг</t>
  </si>
  <si>
    <t>3.2.2</t>
  </si>
  <si>
    <t>б) Электронной связи через сеть Интернет, шт. на 1000 потребителей услуг</t>
  </si>
  <si>
    <t>3.2.3</t>
  </si>
  <si>
    <t>в)* Системы автоинформирования, шт. на 1000 потребителей услуг</t>
  </si>
  <si>
    <t>Индивидуальность подхода к потребителям услуг льготных категорий, по критерию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</si>
  <si>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</si>
  <si>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</si>
  <si>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</t>
  </si>
  <si>
    <t>5.2.1</t>
  </si>
  <si>
    <t>Общее количество потребителей, в пользу которых в расчетном периоде регулирования были вынесены судебные решения о возмещении убытков или возмещение убытков было произведено во внесудебном порядке, шт.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</si>
  <si>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</si>
  <si>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</si>
  <si>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обращений, 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обращений, %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</si>
  <si>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обращений, %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</si>
  <si>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обращений, %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</si>
  <si>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</si>
  <si>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</si>
  <si>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</si>
  <si>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шт. на 1000 потребителей услуг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</si>
  <si>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</si>
  <si>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</si>
  <si>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Итого по индикатору результативности обратной связи (Рс)</t>
  </si>
  <si>
    <t>* Расчет производится при наличии в территориальной сетевой организации Системы автоинформирования (голосовая, СМС и другим способом).</t>
  </si>
  <si>
    <t>7.1</t>
  </si>
  <si>
    <t>Форма 3.1</t>
  </si>
  <si>
    <t>Наименование</t>
  </si>
  <si>
    <t>Значение, шт.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</si>
  <si>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(Nзаяв_тпр)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</si>
  <si>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(Nнсзаяв_тпр)</t>
  </si>
  <si>
    <t>max (1, Nзаяв_тпр - Nнсзаяв_тпр)</t>
  </si>
  <si>
    <t>Пзаяв_тпр</t>
  </si>
  <si>
    <t>Форма 3.2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</si>
  <si>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</si>
  <si>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(Nнссд_тпр)</t>
  </si>
  <si>
    <t>max (1, Nсд_тпр - Nнссд_тпр)</t>
  </si>
  <si>
    <t>Пнс_тпр</t>
  </si>
  <si>
    <t>Форма 3.3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</si>
  <si>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(Nн_тпр)</t>
  </si>
  <si>
    <t>Общее число заявок на технологическое присоединение к сети, поданных заявителями в соответствующий расчетный период, в десятках шт. без округления (Nочз_тпр)</t>
  </si>
  <si>
    <t>max (1, Nочз_тпр - Nн_тпр)</t>
  </si>
  <si>
    <t>Пнпа_тпр</t>
  </si>
  <si>
    <t>Показатель уровня качества осуществляемого технологического присоединения к сети,  Птпр</t>
  </si>
  <si>
    <t>Птпр</t>
  </si>
  <si>
    <t>Показатель уровня качества обслуживания потребителей услуг (Птсо)</t>
  </si>
  <si>
    <t>Птсо</t>
  </si>
  <si>
    <t>Количество случаев отказа от заключения и случаев расторжения потребителем услуг договоров оказания услуг по передаче электрической энергии, процентов от общего количества заключенных ТСО договоров с потребителями услуг (заявителями), кроме физических лиц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</si>
  <si>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</si>
  <si>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</si>
  <si>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</si>
  <si>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Соблюдение сроков по процедурам взаимодействия с потребителями услуг (заявителями) - всего</t>
  </si>
  <si>
    <t>Отсутствие (наличие) нарушений требований антимонопольного законодательства Российской Федерации, по критерию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</si>
  <si>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 по фактам дискриминации потребителей услуг по доступу к услугам территориальной сетевой организации, а также по порядку оказания этих услуг, процентов от общего количества поступивших заявок на технологическое присоединение</t>
  </si>
  <si>
    <t>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</si>
  <si>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процентов от общего количества поступивших заявок на технологическое присоединение</t>
  </si>
  <si>
    <t>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</si>
  <si>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</si>
  <si>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</si>
  <si>
    <t>Ощее количество поступивших заявок на технологическое присоединение</t>
  </si>
  <si>
    <t>Общее количество поступивших обращений, кроме физических лиц, шт.</t>
  </si>
  <si>
    <t>Общее количество поступивших обращений , шт.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</si>
  <si>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шт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</si>
  <si>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шт</t>
  </si>
  <si>
    <t xml:space="preserve">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шт</t>
  </si>
  <si>
    <t xml:space="preserve"> Количество отзывов и предложений по вопросам деятельности территориальной сетевой организации, поступивших через обратную связь, шт.</t>
  </si>
  <si>
    <t xml:space="preserve">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услуг.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</si>
  <si>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</si>
  <si>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Генеральный директор</t>
  </si>
  <si>
    <t>О.В.Шаховцев</t>
  </si>
  <si>
    <t>Главный инженер</t>
  </si>
  <si>
    <t>Е.М.Сульцов</t>
  </si>
  <si>
    <t xml:space="preserve">(48438) 68-111,  borrto@mail.ru </t>
  </si>
  <si>
    <t>Открытое акционерное общество "Боровский завод радиотехнологического оснащения" (ОАО "БЗРТО")</t>
  </si>
  <si>
    <t>ОАО "БЗРТО"</t>
  </si>
  <si>
    <t>(48438) 68-111,  borrto@mail.ru</t>
  </si>
  <si>
    <t xml:space="preserve">Главный инженер </t>
  </si>
  <si>
    <t>нет</t>
  </si>
  <si>
    <t xml:space="preserve"> Показатели уровня надежности и уровня качества оказываемых услуг электросетевой организации</t>
  </si>
  <si>
    <t>№</t>
  </si>
  <si>
    <t>№ формулы Методических указаний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</si>
  <si>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)</t>
    </r>
  </si>
  <si>
    <t>(1)</t>
  </si>
  <si>
    <r>
      <t>Показатель уровня качества оказываемых услуг организации по управлению единой национальной (общероссийской) электрической сетью, П</t>
    </r>
    <r>
      <rPr>
        <vertAlign val="subscript"/>
        <sz val="11"/>
        <rFont val="Times New Roman"/>
        <family val="1"/>
        <charset val="204"/>
      </rPr>
      <t>тпр</t>
    </r>
  </si>
  <si>
    <t>_</t>
  </si>
  <si>
    <r>
      <t>Показатель уровня качества оказываемых услуг территориальной сетевой организации (П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</si>
  <si>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п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п</t>
    </r>
  </si>
  <si>
    <t>(4), (4.1)</t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</si>
  <si>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тпр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</si>
  <si>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rFont val="Times New Roman"/>
        <family val="1"/>
        <charset val="204"/>
      </rPr>
      <t>тсо</t>
    </r>
    <r>
      <rPr>
        <sz val="11"/>
        <rFont val="Times New Roman"/>
        <family val="1"/>
        <charset val="204"/>
      </rPr>
      <t>, П</t>
    </r>
    <r>
      <rPr>
        <vertAlign val="superscript"/>
        <sz val="11"/>
        <rFont val="Times New Roman"/>
        <family val="1"/>
        <charset val="204"/>
      </rPr>
      <t>пл</t>
    </r>
    <r>
      <rPr>
        <vertAlign val="subscript"/>
        <sz val="11"/>
        <rFont val="Times New Roman"/>
        <family val="1"/>
        <charset val="204"/>
      </rPr>
      <t>тсо</t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</si>
  <si>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</si>
  <si>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</si>
  <si>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  <r>
      <rPr>
        <sz val="11"/>
        <rFont val="Times New Roman"/>
        <family val="1"/>
        <charset val="204"/>
      </rPr>
      <t xml:space="preserve"> (территориальной сетевой организации)</t>
    </r>
  </si>
  <si>
    <t>Форма 7.1</t>
  </si>
  <si>
    <t>(6.1)</t>
  </si>
  <si>
    <t>(6.2)</t>
  </si>
  <si>
    <t xml:space="preserve">п. 7.1 Методических указаний </t>
  </si>
  <si>
    <t>Расчет обобщенного показателя уровня надежности и качества оказываемых услуг</t>
  </si>
  <si>
    <t>1. коэффициент значимости показателя уровня надежности оказываемых услуг, α</t>
  </si>
  <si>
    <t>-</t>
  </si>
  <si>
    <t>Для организации
по управлению единой национальной (общероссийской) электрической сетью:
α = 0,75
Для территориальной сетевой организации:
α = 0,65</t>
  </si>
  <si>
    <t>2. коэффициент значимости показателя уровня качества оказываемых услуг, β</t>
  </si>
  <si>
    <t>бета = 1 - альфа</t>
  </si>
  <si>
    <r>
      <t>3. 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  <charset val="204"/>
      </rPr>
      <t>над</t>
    </r>
  </si>
  <si>
    <t>п. 7.1</t>
  </si>
  <si>
    <r>
      <t>4. 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  <charset val="204"/>
      </rPr>
      <t>кач</t>
    </r>
  </si>
  <si>
    <r>
      <t>5. обобщенный показатель уровня надежности и качества оказываемых услуг, К</t>
    </r>
    <r>
      <rPr>
        <vertAlign val="subscript"/>
        <sz val="11"/>
        <rFont val="Times New Roman"/>
        <family val="1"/>
        <charset val="204"/>
      </rPr>
      <t>об</t>
    </r>
  </si>
  <si>
    <t>(7)</t>
  </si>
  <si>
    <t xml:space="preserve">Форма 7.2 </t>
  </si>
  <si>
    <t>Открытое акционерное общество "Боровский завод радиотехнологического оснащения"                            (ОАО "БЗРТО")</t>
  </si>
  <si>
    <t>Журнал учета текущей информации о прекращении передачи электрической энергии для потребителей услуг электросетевой организации за 2014 год</t>
  </si>
  <si>
    <t>2014 год</t>
  </si>
  <si>
    <t>Отчетные данные для расчета значения показателя качества рассмотрения заявок на технологическое присоединение к сети, в период 2014 года</t>
  </si>
  <si>
    <t>Отчетные данные для расчета значения показателя качества исполнения договоров об осуществлении технологического присоединения заявителей к сети, в период 2014 года</t>
  </si>
  <si>
    <t>Отчетные данные для расчета значения показателя соблюдения антимонопольного законодательства при технологическом присоединении заявителей к электрическим сетям сетевой организации, в период 2014 года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</si>
</sst>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000"/>
    <numFmt numFmtId="165" formatCode="0.0000"/>
    <numFmt numFmtId="166" formatCode="#,##0.00000000_ ;\-#,##0.00000000\ "/>
    <numFmt numFmtId="167" formatCode="0.0"/>
  </numFmts>
  <fonts count="3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9"/>
      <color indexed="23"/>
      <name val="Tahoma"/>
      <family val="2"/>
      <charset val="204"/>
    </font>
    <font>
      <i/>
      <sz val="9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Arial"/>
      <family val="2"/>
      <charset val="204"/>
    </font>
    <font>
      <b/>
      <sz val="9"/>
      <color indexed="8"/>
      <name val="Tahoma"/>
      <family val="2"/>
      <charset val="204"/>
    </font>
    <font>
      <sz val="9"/>
      <color indexed="55"/>
      <name val="Tahoma"/>
      <family val="2"/>
      <charset val="204"/>
    </font>
    <font>
      <b/>
      <sz val="9"/>
      <color indexed="23"/>
      <name val="Tahoma"/>
      <family val="2"/>
      <charset val="204"/>
    </font>
    <font>
      <b/>
      <sz val="11"/>
      <color indexed="8"/>
      <name val="Calibri"/>
      <family val="2"/>
      <charset val="204"/>
    </font>
    <font>
      <u/>
      <sz val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color indexed="22"/>
      <name val="Tahoma"/>
      <family val="2"/>
      <charset val="204"/>
    </font>
    <font>
      <sz val="11"/>
      <color indexed="10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ahoma"/>
      <family val="2"/>
      <charset val="204"/>
    </font>
    <font>
      <sz val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3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" fontId="3" fillId="2" borderId="1" applyBorder="0">
      <alignment horizontal="right"/>
    </xf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3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indent="1"/>
    </xf>
    <xf numFmtId="49" fontId="6" fillId="0" borderId="0" xfId="3" applyNumberFormat="1" applyFont="1" applyFill="1" applyBorder="1" applyAlignment="1" applyProtection="1">
      <alignment horizontal="right"/>
    </xf>
    <xf numFmtId="0" fontId="6" fillId="0" borderId="2" xfId="3" applyFont="1" applyFill="1" applyBorder="1" applyAlignment="1" applyProtection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2" borderId="2" xfId="3" applyNumberFormat="1" applyFont="1" applyFill="1" applyBorder="1" applyAlignment="1" applyProtection="1">
      <alignment horizontal="left" vertical="center" wrapText="1"/>
      <protection locked="0"/>
    </xf>
    <xf numFmtId="164" fontId="3" fillId="2" borderId="2" xfId="3" applyNumberFormat="1" applyFont="1" applyFill="1" applyBorder="1" applyAlignment="1" applyProtection="1">
      <alignment horizontal="left" vertical="center" wrapText="1"/>
      <protection locked="0"/>
    </xf>
    <xf numFmtId="165" fontId="3" fillId="3" borderId="2" xfId="3" applyNumberFormat="1" applyFont="1" applyFill="1" applyBorder="1" applyAlignment="1" applyProtection="1">
      <alignment horizontal="center" vertical="center"/>
      <protection locked="0"/>
    </xf>
    <xf numFmtId="49" fontId="3" fillId="4" borderId="3" xfId="3" applyNumberFormat="1" applyFont="1" applyFill="1" applyBorder="1" applyAlignment="1" applyProtection="1">
      <alignment horizontal="center" vertical="center" wrapText="1"/>
    </xf>
    <xf numFmtId="0" fontId="8" fillId="4" borderId="4" xfId="3" applyNumberFormat="1" applyFont="1" applyFill="1" applyBorder="1" applyAlignment="1" applyProtection="1">
      <alignment horizontal="left" vertical="center" wrapText="1"/>
    </xf>
    <xf numFmtId="4" fontId="3" fillId="4" borderId="4" xfId="3" applyNumberFormat="1" applyFont="1" applyFill="1" applyBorder="1" applyAlignment="1" applyProtection="1">
      <alignment horizontal="center" vertical="center"/>
    </xf>
    <xf numFmtId="3" fontId="3" fillId="4" borderId="5" xfId="3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top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4" applyFont="1" applyBorder="1" applyAlignment="1" applyProtection="1">
      <alignment horizontal="center" vertical="top" wrapText="1"/>
    </xf>
    <xf numFmtId="0" fontId="3" fillId="0" borderId="0" xfId="4" applyFont="1" applyBorder="1" applyAlignment="1" applyProtection="1">
      <alignment vertical="top" wrapText="1"/>
    </xf>
    <xf numFmtId="0" fontId="9" fillId="5" borderId="6" xfId="4" applyFont="1" applyFill="1" applyBorder="1" applyAlignment="1" applyProtection="1">
      <alignment vertical="top" wrapText="1"/>
    </xf>
    <xf numFmtId="0" fontId="3" fillId="5" borderId="6" xfId="4" applyFont="1" applyFill="1" applyBorder="1" applyAlignment="1" applyProtection="1">
      <alignment vertical="top" wrapText="1"/>
    </xf>
    <xf numFmtId="0" fontId="3" fillId="5" borderId="0" xfId="4" applyFont="1" applyFill="1" applyBorder="1" applyAlignment="1" applyProtection="1">
      <alignment vertical="top" wrapText="1"/>
    </xf>
    <xf numFmtId="0" fontId="6" fillId="5" borderId="6" xfId="4" applyFont="1" applyFill="1" applyBorder="1" applyAlignment="1" applyProtection="1">
      <alignment horizontal="right" vertical="top"/>
    </xf>
    <xf numFmtId="0" fontId="10" fillId="5" borderId="7" xfId="4" applyFont="1" applyFill="1" applyBorder="1" applyAlignment="1" applyProtection="1">
      <alignment horizontal="center" vertical="top" wrapText="1"/>
    </xf>
    <xf numFmtId="0" fontId="6" fillId="5" borderId="6" xfId="4" applyFont="1" applyFill="1" applyBorder="1" applyAlignment="1" applyProtection="1">
      <alignment horizontal="left" vertical="top" indent="1"/>
    </xf>
    <xf numFmtId="0" fontId="6" fillId="5" borderId="0" xfId="4" applyFont="1" applyFill="1" applyBorder="1" applyAlignment="1" applyProtection="1">
      <alignment horizontal="left" vertical="top" indent="1"/>
    </xf>
    <xf numFmtId="0" fontId="3" fillId="0" borderId="6" xfId="4" applyFont="1" applyBorder="1" applyAlignment="1" applyProtection="1">
      <alignment horizontal="center" vertical="top" wrapText="1"/>
    </xf>
    <xf numFmtId="0" fontId="10" fillId="5" borderId="0" xfId="4" applyFont="1" applyFill="1" applyBorder="1" applyAlignment="1" applyProtection="1">
      <alignment horizontal="center" vertical="top" wrapText="1"/>
    </xf>
    <xf numFmtId="0" fontId="3" fillId="0" borderId="8" xfId="3" applyFont="1" applyBorder="1" applyAlignment="1">
      <alignment horizontal="left"/>
    </xf>
    <xf numFmtId="0" fontId="3" fillId="0" borderId="0" xfId="3" applyFont="1" applyBorder="1" applyAlignment="1">
      <alignment horizontal="left"/>
    </xf>
    <xf numFmtId="49" fontId="6" fillId="0" borderId="2" xfId="3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center" vertical="center" wrapText="1"/>
    </xf>
    <xf numFmtId="0" fontId="7" fillId="0" borderId="2" xfId="3" applyNumberFormat="1" applyFont="1" applyFill="1" applyBorder="1" applyAlignment="1" applyProtection="1">
      <alignment horizontal="center" vertical="center"/>
    </xf>
    <xf numFmtId="165" fontId="3" fillId="6" borderId="2" xfId="8" applyNumberFormat="1" applyFont="1" applyFill="1" applyBorder="1" applyAlignment="1" applyProtection="1">
      <alignment horizontal="center" vertical="center"/>
    </xf>
    <xf numFmtId="166" fontId="3" fillId="6" borderId="2" xfId="8" applyNumberFormat="1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left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Alignment="1">
      <alignment horizontal="left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164" fontId="3" fillId="3" borderId="2" xfId="2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vertical="top"/>
    </xf>
    <xf numFmtId="49" fontId="0" fillId="0" borderId="0" xfId="0" applyNumberFormat="1" applyFont="1" applyFill="1" applyBorder="1" applyAlignment="1" applyProtection="1">
      <alignment horizontal="right" vertical="top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4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Alignment="1">
      <alignment vertical="top" wrapText="1"/>
    </xf>
    <xf numFmtId="0" fontId="13" fillId="0" borderId="0" xfId="7" applyFont="1" applyFill="1" applyBorder="1" applyAlignment="1" applyProtection="1">
      <alignment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1" fillId="0" borderId="0" xfId="7" applyFont="1" applyFill="1" applyBorder="1" applyAlignment="1" applyProtection="1">
      <alignment vertical="center" wrapText="1"/>
    </xf>
    <xf numFmtId="49" fontId="0" fillId="0" borderId="2" xfId="0" applyNumberFormat="1" applyFont="1" applyBorder="1" applyAlignment="1">
      <alignment horizontal="left" vertical="center" wrapText="1" indent="1"/>
    </xf>
    <xf numFmtId="49" fontId="0" fillId="0" borderId="2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13" fillId="0" borderId="0" xfId="7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 wrapText="1"/>
    </xf>
    <xf numFmtId="164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7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 wrapText="1" indent="1"/>
    </xf>
    <xf numFmtId="16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0" xfId="7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 indent="2"/>
    </xf>
    <xf numFmtId="164" fontId="0" fillId="0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3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vertical="center" wrapText="1"/>
    </xf>
    <xf numFmtId="165" fontId="0" fillId="0" borderId="2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 inden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16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horizontal="center" vertical="top" wrapText="1"/>
    </xf>
    <xf numFmtId="49" fontId="0" fillId="0" borderId="0" xfId="0" applyNumberFormat="1" applyFont="1" applyBorder="1" applyAlignment="1" applyProtection="1">
      <alignment vertical="top" wrapText="1"/>
    </xf>
    <xf numFmtId="165" fontId="0" fillId="0" borderId="0" xfId="0" applyNumberFormat="1" applyFont="1" applyBorder="1" applyAlignment="1" applyProtection="1">
      <alignment vertical="top" wrapText="1"/>
    </xf>
    <xf numFmtId="165" fontId="0" fillId="0" borderId="0" xfId="0" applyNumberFormat="1" applyFont="1" applyBorder="1" applyAlignment="1" applyProtection="1">
      <alignment horizontal="center" vertical="center" wrapText="1"/>
    </xf>
    <xf numFmtId="165" fontId="6" fillId="0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Fill="1" applyBorder="1" applyAlignment="1" applyProtection="1">
      <alignment vertical="top"/>
    </xf>
    <xf numFmtId="49" fontId="0" fillId="0" borderId="0" xfId="0" applyNumberFormat="1" applyFont="1" applyBorder="1" applyAlignment="1">
      <alignment vertical="top" wrapText="1"/>
    </xf>
    <xf numFmtId="165" fontId="0" fillId="0" borderId="0" xfId="0" applyNumberFormat="1" applyFont="1" applyBorder="1" applyAlignment="1">
      <alignment vertical="top" wrapText="1"/>
    </xf>
    <xf numFmtId="165" fontId="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Fill="1" applyBorder="1" applyAlignment="1" applyProtection="1">
      <alignment horizontal="right" vertical="top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49" fontId="6" fillId="5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top" wrapText="1"/>
    </xf>
    <xf numFmtId="3" fontId="14" fillId="0" borderId="2" xfId="0" applyNumberFormat="1" applyFont="1" applyBorder="1" applyAlignment="1">
      <alignment horizontal="center" vertical="top" wrapText="1"/>
    </xf>
    <xf numFmtId="3" fontId="14" fillId="0" borderId="0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 applyFont="1" applyFill="1" applyBorder="1" applyAlignment="1" applyProtection="1">
      <alignment vertical="top"/>
    </xf>
    <xf numFmtId="49" fontId="0" fillId="0" borderId="2" xfId="0" applyNumberFormat="1" applyFont="1" applyBorder="1" applyAlignment="1">
      <alignment vertical="top" wrapText="1"/>
    </xf>
    <xf numFmtId="49" fontId="0" fillId="0" borderId="0" xfId="0" applyNumberFormat="1" applyFont="1" applyFill="1" applyBorder="1" applyAlignment="1" applyProtection="1">
      <alignment vertical="top" wrapText="1"/>
    </xf>
    <xf numFmtId="165" fontId="0" fillId="0" borderId="2" xfId="0" applyNumberFormat="1" applyFont="1" applyFill="1" applyBorder="1" applyAlignment="1">
      <alignment horizontal="center" vertical="center" wrapText="1"/>
    </xf>
    <xf numFmtId="165" fontId="0" fillId="6" borderId="2" xfId="0" applyNumberFormat="1" applyFont="1" applyFill="1" applyBorder="1" applyAlignment="1" applyProtection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top" wrapText="1" indent="1"/>
    </xf>
    <xf numFmtId="49" fontId="0" fillId="0" borderId="2" xfId="0" applyNumberFormat="1" applyFont="1" applyBorder="1" applyAlignment="1">
      <alignment horizontal="left" vertical="top" wrapText="1" indent="1"/>
    </xf>
    <xf numFmtId="49" fontId="0" fillId="0" borderId="2" xfId="0" applyNumberFormat="1" applyFont="1" applyBorder="1" applyAlignment="1">
      <alignment horizontal="left" vertical="top" wrapText="1" indent="2"/>
    </xf>
    <xf numFmtId="0" fontId="0" fillId="0" borderId="2" xfId="0" applyNumberFormat="1" applyBorder="1" applyAlignment="1">
      <alignment horizontal="left" vertical="top" wrapText="1" indent="1"/>
    </xf>
    <xf numFmtId="165" fontId="6" fillId="6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0" fontId="3" fillId="0" borderId="0" xfId="7" applyFont="1" applyAlignment="1">
      <alignment vertical="center" wrapText="1"/>
    </xf>
    <xf numFmtId="49" fontId="3" fillId="0" borderId="0" xfId="0" applyNumberFormat="1" applyFont="1" applyAlignment="1">
      <alignment vertical="top"/>
    </xf>
    <xf numFmtId="49" fontId="3" fillId="0" borderId="6" xfId="0" applyNumberFormat="1" applyFont="1" applyBorder="1" applyAlignment="1">
      <alignment vertical="top"/>
    </xf>
    <xf numFmtId="0" fontId="6" fillId="5" borderId="0" xfId="4" applyFont="1" applyFill="1" applyBorder="1" applyAlignment="1" applyProtection="1">
      <alignment horizontal="right" vertical="top"/>
    </xf>
    <xf numFmtId="49" fontId="0" fillId="0" borderId="0" xfId="0" applyNumberFormat="1" applyFont="1" applyAlignment="1">
      <alignment horizontal="center" vertical="top"/>
    </xf>
    <xf numFmtId="49" fontId="3" fillId="0" borderId="0" xfId="0" applyNumberFormat="1" applyFont="1" applyBorder="1" applyAlignment="1">
      <alignment vertical="top"/>
    </xf>
    <xf numFmtId="49" fontId="6" fillId="0" borderId="0" xfId="0" applyNumberFormat="1" applyFont="1" applyFill="1" applyBorder="1" applyAlignment="1" applyProtection="1">
      <alignment vertical="top" wrapText="1"/>
    </xf>
    <xf numFmtId="49" fontId="17" fillId="0" borderId="0" xfId="0" applyNumberFormat="1" applyFont="1" applyBorder="1" applyAlignment="1">
      <alignment vertical="top" wrapText="1"/>
    </xf>
    <xf numFmtId="164" fontId="6" fillId="0" borderId="0" xfId="0" applyNumberFormat="1" applyFont="1" applyAlignment="1">
      <alignment vertical="top" wrapText="1"/>
    </xf>
    <xf numFmtId="164" fontId="6" fillId="0" borderId="0" xfId="0" applyNumberFormat="1" applyFont="1" applyFill="1" applyBorder="1" applyAlignment="1" applyProtection="1">
      <alignment vertical="top" wrapText="1"/>
    </xf>
    <xf numFmtId="164" fontId="0" fillId="0" borderId="0" xfId="0" applyNumberFormat="1" applyFont="1" applyFill="1" applyBorder="1" applyAlignment="1" applyProtection="1">
      <alignment vertical="top"/>
    </xf>
    <xf numFmtId="164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top" wrapText="1" indent="2"/>
    </xf>
    <xf numFmtId="0" fontId="0" fillId="0" borderId="2" xfId="0" applyNumberFormat="1" applyFont="1" applyBorder="1" applyAlignment="1">
      <alignment vertical="top" wrapText="1"/>
    </xf>
    <xf numFmtId="165" fontId="6" fillId="0" borderId="0" xfId="0" applyNumberFormat="1" applyFont="1" applyAlignment="1">
      <alignment vertical="top" wrapText="1"/>
    </xf>
    <xf numFmtId="49" fontId="10" fillId="0" borderId="0" xfId="0" applyNumberFormat="1" applyFont="1" applyBorder="1" applyAlignment="1" applyProtection="1">
      <alignment vertical="top" wrapText="1"/>
    </xf>
    <xf numFmtId="1" fontId="0" fillId="0" borderId="0" xfId="0" applyNumberFormat="1" applyFont="1" applyBorder="1" applyAlignment="1" applyProtection="1">
      <alignment horizontal="center" vertical="center" wrapText="1"/>
    </xf>
    <xf numFmtId="49" fontId="18" fillId="0" borderId="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vertical="top" wrapText="1"/>
    </xf>
    <xf numFmtId="49" fontId="6" fillId="0" borderId="0" xfId="0" applyNumberFormat="1" applyFont="1" applyBorder="1" applyAlignment="1">
      <alignment horizontal="center" vertical="top" wrapText="1"/>
    </xf>
    <xf numFmtId="165" fontId="6" fillId="0" borderId="0" xfId="0" applyNumberFormat="1" applyFont="1" applyBorder="1" applyAlignment="1">
      <alignment vertical="top" wrapText="1"/>
    </xf>
    <xf numFmtId="165" fontId="0" fillId="0" borderId="0" xfId="0" applyNumberFormat="1" applyFont="1" applyFill="1" applyBorder="1" applyAlignment="1" applyProtection="1">
      <alignment horizontal="center" vertical="top" wrapText="1"/>
    </xf>
    <xf numFmtId="0" fontId="0" fillId="0" borderId="2" xfId="0" applyNumberFormat="1" applyFont="1" applyFill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0" fillId="0" borderId="0" xfId="0" applyNumberFormat="1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 wrapText="1"/>
    </xf>
    <xf numFmtId="164" fontId="0" fillId="0" borderId="0" xfId="0" applyNumberFormat="1" applyFont="1" applyBorder="1" applyAlignment="1">
      <alignment horizontal="right" vertical="top" wrapText="1"/>
    </xf>
    <xf numFmtId="0" fontId="0" fillId="0" borderId="2" xfId="0" applyNumberFormat="1" applyFont="1" applyFill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center" wrapText="1" indent="1"/>
    </xf>
    <xf numFmtId="49" fontId="0" fillId="0" borderId="0" xfId="0" applyNumberFormat="1" applyFont="1" applyBorder="1" applyAlignment="1" applyProtection="1">
      <alignment horizontal="left" vertical="top" wrapText="1" indent="2"/>
    </xf>
    <xf numFmtId="1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wrapText="1"/>
    </xf>
    <xf numFmtId="167" fontId="6" fillId="0" borderId="0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Border="1" applyAlignment="1" applyProtection="1">
      <alignment horizontal="center" vertical="top" wrapText="1"/>
    </xf>
    <xf numFmtId="49" fontId="10" fillId="0" borderId="0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14" fillId="5" borderId="0" xfId="0" applyNumberFormat="1" applyFont="1" applyFill="1" applyBorder="1" applyAlignment="1">
      <alignment horizontal="center" vertical="top" wrapText="1"/>
    </xf>
    <xf numFmtId="165" fontId="0" fillId="5" borderId="0" xfId="0" applyNumberFormat="1" applyFont="1" applyFill="1" applyBorder="1" applyAlignment="1" applyProtection="1">
      <alignment horizontal="center" vertical="center" wrapText="1"/>
    </xf>
    <xf numFmtId="165" fontId="0" fillId="5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top" wrapText="1" indent="1"/>
    </xf>
    <xf numFmtId="165" fontId="0" fillId="5" borderId="0" xfId="0" applyNumberForma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top" wrapText="1" indent="2"/>
    </xf>
    <xf numFmtId="165" fontId="6" fillId="5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Border="1" applyAlignment="1">
      <alignment horizontal="center" vertical="top" wrapText="1"/>
    </xf>
    <xf numFmtId="49" fontId="0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164" fontId="3" fillId="6" borderId="2" xfId="6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" fontId="3" fillId="0" borderId="0" xfId="2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vertical="top"/>
    </xf>
    <xf numFmtId="165" fontId="3" fillId="6" borderId="2" xfId="6" applyNumberFormat="1" applyFont="1" applyFill="1" applyBorder="1" applyAlignment="1" applyProtection="1">
      <alignment horizontal="center" vertical="center" wrapText="1"/>
    </xf>
    <xf numFmtId="165" fontId="6" fillId="6" borderId="2" xfId="6" applyNumberFormat="1" applyFont="1" applyFill="1" applyBorder="1" applyAlignment="1" applyProtection="1">
      <alignment horizontal="center" vertical="center" wrapText="1"/>
    </xf>
    <xf numFmtId="49" fontId="3" fillId="0" borderId="0" xfId="5" applyNumberFormat="1" applyFont="1" applyFill="1" applyBorder="1" applyAlignment="1" applyProtection="1">
      <alignment vertical="center" wrapText="1"/>
    </xf>
    <xf numFmtId="49" fontId="6" fillId="0" borderId="0" xfId="3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Fill="1" applyBorder="1" applyAlignment="1" applyProtection="1">
      <alignment horizontal="left" vertical="center" wrapText="1"/>
    </xf>
    <xf numFmtId="4" fontId="6" fillId="0" borderId="0" xfId="2" applyFont="1" applyFill="1" applyBorder="1" applyAlignment="1" applyProtection="1">
      <alignment horizontal="center" vertical="center"/>
    </xf>
    <xf numFmtId="0" fontId="6" fillId="6" borderId="2" xfId="6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left" vertical="center" wrapText="1" indent="1"/>
    </xf>
    <xf numFmtId="0" fontId="0" fillId="0" borderId="2" xfId="0" applyNumberFormat="1" applyBorder="1" applyAlignment="1" applyProtection="1">
      <alignment horizontal="left" vertical="top" wrapText="1" indent="1"/>
    </xf>
    <xf numFmtId="0" fontId="0" fillId="0" borderId="0" xfId="0" applyAlignment="1">
      <alignment wrapText="1"/>
    </xf>
    <xf numFmtId="16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" xfId="0" applyNumberFormat="1" applyFont="1" applyBorder="1" applyAlignment="1">
      <alignment horizontal="left" vertical="center" wrapText="1" indent="1"/>
    </xf>
    <xf numFmtId="164" fontId="0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3" applyNumberFormat="1" applyFont="1" applyFill="1" applyBorder="1" applyAlignment="1" applyProtection="1">
      <alignment horizontal="left" vertical="center" wrapText="1" indent="1"/>
    </xf>
    <xf numFmtId="0" fontId="21" fillId="0" borderId="2" xfId="0" applyNumberFormat="1" applyFont="1" applyFill="1" applyBorder="1" applyAlignment="1" applyProtection="1">
      <alignment vertical="top" wrapText="1"/>
    </xf>
    <xf numFmtId="0" fontId="21" fillId="0" borderId="2" xfId="0" applyNumberFormat="1" applyFont="1" applyFill="1" applyBorder="1" applyAlignment="1">
      <alignment vertical="top" wrapText="1"/>
    </xf>
    <xf numFmtId="0" fontId="21" fillId="0" borderId="2" xfId="0" applyNumberFormat="1" applyFont="1" applyBorder="1" applyAlignment="1" applyProtection="1">
      <alignment horizontal="left" vertical="top" wrapText="1" indent="1"/>
    </xf>
    <xf numFmtId="0" fontId="22" fillId="0" borderId="2" xfId="0" applyNumberFormat="1" applyFont="1" applyBorder="1" applyAlignment="1" applyProtection="1">
      <alignment horizontal="left" vertical="top" wrapText="1" indent="2"/>
    </xf>
    <xf numFmtId="0" fontId="21" fillId="0" borderId="2" xfId="0" applyNumberFormat="1" applyFont="1" applyBorder="1" applyAlignment="1" applyProtection="1">
      <alignment horizontal="left" vertical="top" wrapText="1" indent="2"/>
    </xf>
    <xf numFmtId="0" fontId="21" fillId="0" borderId="2" xfId="0" applyNumberFormat="1" applyFont="1" applyFill="1" applyBorder="1" applyAlignment="1">
      <alignment horizontal="left" vertical="top" wrapText="1"/>
    </xf>
    <xf numFmtId="164" fontId="0" fillId="6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Font="1" applyBorder="1" applyAlignment="1">
      <alignment horizontal="center" vertical="top" wrapText="1"/>
    </xf>
    <xf numFmtId="165" fontId="0" fillId="6" borderId="2" xfId="0" applyNumberFormat="1" applyFill="1" applyBorder="1" applyAlignment="1" applyProtection="1">
      <alignment horizontal="center" vertical="center" wrapText="1"/>
    </xf>
    <xf numFmtId="49" fontId="24" fillId="0" borderId="2" xfId="0" applyNumberFormat="1" applyFont="1" applyBorder="1" applyAlignment="1" applyProtection="1">
      <alignment vertical="center" wrapText="1"/>
    </xf>
    <xf numFmtId="49" fontId="0" fillId="0" borderId="14" xfId="0" applyNumberFormat="1" applyFont="1" applyBorder="1" applyAlignment="1">
      <alignment vertical="center" wrapText="1"/>
    </xf>
    <xf numFmtId="49" fontId="0" fillId="0" borderId="10" xfId="0" applyNumberFormat="1" applyFont="1" applyBorder="1" applyAlignment="1">
      <alignment vertical="center" wrapText="1"/>
    </xf>
    <xf numFmtId="49" fontId="24" fillId="0" borderId="2" xfId="0" applyNumberFormat="1" applyFont="1" applyBorder="1" applyAlignment="1" applyProtection="1">
      <alignment horizontal="left" vertical="center" wrapText="1" indent="2"/>
    </xf>
    <xf numFmtId="49" fontId="16" fillId="0" borderId="2" xfId="0" applyNumberFormat="1" applyFont="1" applyBorder="1" applyAlignment="1">
      <alignment vertical="top" wrapText="1"/>
    </xf>
    <xf numFmtId="0" fontId="16" fillId="0" borderId="2" xfId="0" applyNumberFormat="1" applyFont="1" applyBorder="1" applyAlignment="1">
      <alignment vertical="top" wrapText="1"/>
    </xf>
    <xf numFmtId="0" fontId="16" fillId="0" borderId="2" xfId="0" applyNumberFormat="1" applyFont="1" applyFill="1" applyBorder="1" applyAlignment="1">
      <alignment vertical="top" wrapText="1"/>
    </xf>
    <xf numFmtId="0" fontId="24" fillId="0" borderId="0" xfId="0" applyFont="1" applyAlignment="1">
      <alignment wrapText="1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left" vertical="center"/>
    </xf>
    <xf numFmtId="1" fontId="3" fillId="3" borderId="2" xfId="3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3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Border="1" applyAlignment="1">
      <alignment horizontal="left"/>
    </xf>
    <xf numFmtId="0" fontId="26" fillId="0" borderId="0" xfId="0" applyNumberFormat="1" applyFont="1" applyBorder="1" applyAlignment="1">
      <alignment horizontal="right"/>
    </xf>
    <xf numFmtId="0" fontId="27" fillId="0" borderId="0" xfId="0" applyNumberFormat="1" applyFont="1" applyBorder="1" applyAlignment="1">
      <alignment horizontal="left"/>
    </xf>
    <xf numFmtId="0" fontId="26" fillId="0" borderId="0" xfId="0" applyNumberFormat="1" applyFont="1" applyBorder="1" applyAlignment="1">
      <alignment horizontal="left"/>
    </xf>
    <xf numFmtId="0" fontId="26" fillId="0" borderId="1" xfId="0" applyNumberFormat="1" applyFont="1" applyBorder="1" applyAlignment="1">
      <alignment horizontal="center" vertical="center"/>
    </xf>
    <xf numFmtId="0" fontId="26" fillId="0" borderId="18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 wrapText="1"/>
    </xf>
    <xf numFmtId="0" fontId="26" fillId="0" borderId="19" xfId="0" applyNumberFormat="1" applyFont="1" applyBorder="1" applyAlignment="1">
      <alignment horizontal="center" vertical="center" wrapText="1"/>
    </xf>
    <xf numFmtId="0" fontId="26" fillId="0" borderId="18" xfId="0" applyNumberFormat="1" applyFont="1" applyBorder="1" applyAlignment="1">
      <alignment horizontal="left" vertical="center" wrapText="1"/>
    </xf>
    <xf numFmtId="49" fontId="26" fillId="0" borderId="19" xfId="0" applyNumberFormat="1" applyFont="1" applyBorder="1" applyAlignment="1">
      <alignment horizontal="center" vertical="center"/>
    </xf>
    <xf numFmtId="165" fontId="26" fillId="0" borderId="19" xfId="0" applyNumberFormat="1" applyFont="1" applyBorder="1" applyAlignment="1">
      <alignment vertical="center"/>
    </xf>
    <xf numFmtId="0" fontId="26" fillId="0" borderId="19" xfId="0" applyNumberFormat="1" applyFont="1" applyBorder="1" applyAlignment="1">
      <alignment vertical="center"/>
    </xf>
    <xf numFmtId="0" fontId="26" fillId="0" borderId="19" xfId="0" applyNumberFormat="1" applyFont="1" applyFill="1" applyBorder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 vertical="top"/>
    </xf>
    <xf numFmtId="49" fontId="26" fillId="0" borderId="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horizontal="left"/>
    </xf>
    <xf numFmtId="0" fontId="3" fillId="0" borderId="6" xfId="4" applyFont="1" applyBorder="1" applyAlignment="1" applyProtection="1">
      <alignment horizontal="center" wrapText="1"/>
    </xf>
    <xf numFmtId="0" fontId="33" fillId="0" borderId="0" xfId="4" applyFont="1" applyBorder="1" applyAlignment="1" applyProtection="1">
      <alignment horizontal="center" vertical="top" wrapText="1"/>
    </xf>
    <xf numFmtId="0" fontId="3" fillId="5" borderId="6" xfId="4" applyFont="1" applyFill="1" applyBorder="1" applyAlignment="1" applyProtection="1">
      <alignment horizontal="left" wrapText="1"/>
    </xf>
    <xf numFmtId="0" fontId="3" fillId="5" borderId="0" xfId="4" applyFont="1" applyFill="1" applyBorder="1" applyAlignment="1" applyProtection="1">
      <alignment horizontal="left" wrapText="1"/>
    </xf>
    <xf numFmtId="49" fontId="26" fillId="0" borderId="0" xfId="0" applyNumberFormat="1" applyFont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top" wrapText="1"/>
    </xf>
    <xf numFmtId="0" fontId="26" fillId="0" borderId="0" xfId="0" applyNumberFormat="1" applyFont="1" applyBorder="1" applyAlignment="1">
      <alignment horizontal="center" wrapText="1"/>
    </xf>
    <xf numFmtId="0" fontId="3" fillId="5" borderId="6" xfId="4" applyFont="1" applyFill="1" applyBorder="1" applyAlignment="1" applyProtection="1">
      <alignment horizontal="center" vertical="top" wrapText="1"/>
    </xf>
    <xf numFmtId="0" fontId="10" fillId="5" borderId="7" xfId="4" applyFont="1" applyFill="1" applyBorder="1" applyAlignment="1" applyProtection="1">
      <alignment horizontal="center" vertical="top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4" xfId="3" applyNumberFormat="1" applyFont="1" applyFill="1" applyBorder="1" applyAlignment="1" applyProtection="1">
      <alignment horizontal="center" vertical="center" wrapText="1"/>
    </xf>
    <xf numFmtId="49" fontId="6" fillId="0" borderId="2" xfId="3" applyNumberFormat="1" applyFont="1" applyFill="1" applyBorder="1" applyAlignment="1" applyProtection="1">
      <alignment horizontal="center" vertical="center" wrapText="1"/>
    </xf>
    <xf numFmtId="0" fontId="7" fillId="0" borderId="2" xfId="3" applyNumberFormat="1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vertical="center" wrapText="1"/>
    </xf>
    <xf numFmtId="49" fontId="3" fillId="0" borderId="0" xfId="0" applyNumberFormat="1" applyFont="1" applyBorder="1" applyAlignment="1" applyProtection="1">
      <alignment vertical="top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2" xfId="3" applyFont="1" applyFill="1" applyBorder="1" applyAlignment="1" applyProtection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center" vertical="center" textRotation="90" wrapText="1"/>
    </xf>
    <xf numFmtId="0" fontId="3" fillId="0" borderId="2" xfId="3" applyFont="1" applyBorder="1" applyAlignment="1" applyProtection="1">
      <alignment horizontal="center" vertical="center" textRotation="90" wrapText="1"/>
    </xf>
    <xf numFmtId="49" fontId="0" fillId="0" borderId="13" xfId="0" applyNumberFormat="1" applyFont="1" applyFill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16" fillId="0" borderId="13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left" vertical="top" wrapText="1"/>
    </xf>
    <xf numFmtId="0" fontId="0" fillId="0" borderId="4" xfId="0" applyNumberFormat="1" applyFont="1" applyFill="1" applyBorder="1" applyAlignment="1" applyProtection="1">
      <alignment horizontal="left" vertical="top" wrapText="1"/>
    </xf>
    <xf numFmtId="165" fontId="6" fillId="0" borderId="2" xfId="0" applyNumberFormat="1" applyFont="1" applyBorder="1" applyAlignment="1">
      <alignment horizontal="center" vertical="center" wrapText="1"/>
    </xf>
    <xf numFmtId="0" fontId="10" fillId="5" borderId="0" xfId="4" applyFont="1" applyFill="1" applyBorder="1" applyAlignment="1" applyProtection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20" fillId="0" borderId="13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49" fontId="0" fillId="0" borderId="13" xfId="0" applyNumberFormat="1" applyFont="1" applyFill="1" applyBorder="1" applyAlignment="1" applyProtection="1">
      <alignment horizontal="left" vertical="top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>
      <alignment horizontal="center" vertical="top"/>
    </xf>
    <xf numFmtId="49" fontId="0" fillId="0" borderId="0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0" fillId="0" borderId="11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49" fontId="6" fillId="0" borderId="12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6" fillId="0" borderId="13" xfId="0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horizontal="left" vertical="top" wrapText="1"/>
    </xf>
    <xf numFmtId="49" fontId="16" fillId="0" borderId="13" xfId="0" applyNumberFormat="1" applyFont="1" applyFill="1" applyBorder="1" applyAlignment="1" applyProtection="1">
      <alignment horizontal="center" vertical="center" wrapText="1"/>
    </xf>
    <xf numFmtId="0" fontId="3" fillId="0" borderId="2" xfId="6" applyFont="1" applyBorder="1" applyAlignment="1">
      <alignment vertical="center" wrapText="1"/>
    </xf>
    <xf numFmtId="0" fontId="6" fillId="0" borderId="2" xfId="6" applyFont="1" applyBorder="1" applyAlignment="1">
      <alignment horizontal="right" vertical="center" wrapText="1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0" fontId="3" fillId="0" borderId="9" xfId="3" applyNumberFormat="1" applyFont="1" applyFill="1" applyBorder="1" applyAlignment="1" applyProtection="1">
      <alignment horizontal="left" vertical="center" wrapText="1" indent="1"/>
    </xf>
    <xf numFmtId="0" fontId="3" fillId="0" borderId="9" xfId="3" applyNumberFormat="1" applyFont="1" applyFill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center"/>
    </xf>
    <xf numFmtId="0" fontId="3" fillId="0" borderId="6" xfId="4" applyFont="1" applyBorder="1" applyAlignment="1" applyProtection="1">
      <alignment horizontal="center" vertical="top" wrapText="1"/>
    </xf>
    <xf numFmtId="49" fontId="6" fillId="0" borderId="9" xfId="3" applyNumberFormat="1" applyFont="1" applyFill="1" applyBorder="1" applyAlignment="1" applyProtection="1">
      <alignment horizontal="left" vertical="center" wrapText="1" indent="1"/>
    </xf>
    <xf numFmtId="0" fontId="32" fillId="5" borderId="7" xfId="4" applyFont="1" applyFill="1" applyBorder="1" applyAlignment="1" applyProtection="1">
      <alignment horizontal="left" vertical="top" wrapText="1"/>
    </xf>
    <xf numFmtId="0" fontId="32" fillId="5" borderId="7" xfId="4" applyFont="1" applyFill="1" applyBorder="1" applyAlignment="1" applyProtection="1">
      <alignment horizontal="right" vertical="top" wrapText="1"/>
    </xf>
    <xf numFmtId="0" fontId="27" fillId="0" borderId="0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3" fillId="0" borderId="6" xfId="4" applyFont="1" applyBorder="1" applyAlignment="1" applyProtection="1">
      <alignment horizontal="right" wrapText="1"/>
    </xf>
    <xf numFmtId="0" fontId="32" fillId="5" borderId="7" xfId="4" applyFont="1" applyFill="1" applyBorder="1" applyAlignment="1" applyProtection="1">
      <alignment vertical="top" wrapText="1"/>
    </xf>
    <xf numFmtId="0" fontId="28" fillId="0" borderId="0" xfId="0" applyNumberFormat="1" applyFont="1" applyBorder="1" applyAlignment="1">
      <alignment horizontal="center" wrapText="1"/>
    </xf>
  </cellXfs>
  <cellStyles count="9">
    <cellStyle name="Гиперссылка" xfId="1" builtinId="8"/>
    <cellStyle name="Значение" xfId="2"/>
    <cellStyle name="Обычный" xfId="0" builtinId="0"/>
    <cellStyle name="Обычный 14" xfId="3"/>
    <cellStyle name="Обычный 3" xfId="4"/>
    <cellStyle name="Обычный_2.4 индикаторы качества" xfId="5"/>
    <cellStyle name="Обычный_ПоказТехприсоед (Птпр)" xfId="6"/>
    <cellStyle name="Обычный_ф.2.1 ИндИнф (Ин) 2" xfId="7"/>
    <cellStyle name="Финансовый" xfId="8" builtinId="3"/>
  </cellStyles>
  <dxfs count="2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9</xdr:row>
      <xdr:rowOff>219075</xdr:rowOff>
    </xdr:from>
    <xdr:to>
      <xdr:col>1</xdr:col>
      <xdr:colOff>1304926</xdr:colOff>
      <xdr:row>10</xdr:row>
      <xdr:rowOff>28576</xdr:rowOff>
    </xdr:to>
    <xdr:pic>
      <xdr:nvPicPr>
        <xdr:cNvPr id="1025" name="Picture 1" descr="C:\Users\2E7D7~1\AppData\Local\Temp\KClipboardExport\b3389xok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6" y="4257675"/>
          <a:ext cx="1295400" cy="20002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irogova/Local%20Settings/Temporary%20Internet%20Files/OLK73/EE.CALC.QUALITY.FACT.6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modUpdTemplMain"/>
      <sheetName val="Выбор субъекта РФ"/>
      <sheetName val="Обновление"/>
      <sheetName val="Лог обновления"/>
      <sheetName val="modfrmCheckUpdates"/>
      <sheetName val="modInstruction"/>
      <sheetName val="modInfo"/>
      <sheetName val="Титульный"/>
      <sheetName val="Библиотека документов"/>
      <sheetName val="ф.1.1 ПоказНадежн (Пп)"/>
      <sheetName val="SELECTED_DOCS"/>
      <sheetName val="DOCS_DEPENDENCY"/>
      <sheetName val="modPass"/>
      <sheetName val="ф.1.3 Предлож_ТСО"/>
      <sheetName val="ф.2.1 ИндИнф (Ин)"/>
      <sheetName val="ф.2.2 ИндИспол (Ис)"/>
      <sheetName val="ф.2.2 ИндИспол (Ис) (2012)"/>
      <sheetName val="et_union"/>
      <sheetName val="ф.2.3 ИндРезульт (Рс)"/>
      <sheetName val="ф.2.4 Предлож_ТСО"/>
      <sheetName val="ф.3 ПоказТехприсоед (Птпр)"/>
      <sheetName val="ПоказКачества (Птсо)"/>
      <sheetName val="ф.4.1 ОбобщПоказ"/>
      <sheetName val="ф.4.2 ОбобщПоказ (Коб)"/>
      <sheetName val="Комментарии"/>
      <sheetName val="Проверка_back"/>
      <sheetName val="Проверка"/>
      <sheetName val="modfrmDocumentPicker"/>
      <sheetName val="modDocumentsAPI"/>
      <sheetName val="modDocs"/>
      <sheetName val="modHLIcons"/>
      <sheetName val="TEHSHEET"/>
      <sheetName val="modfrmSecretCode"/>
      <sheetName val="AllSheetsInThisWorkbook"/>
      <sheetName val="REESTR_MO"/>
      <sheetName val="modfrmReestr"/>
      <sheetName val="modfrmSetErr"/>
      <sheetName val="REESTR_FILTERED"/>
      <sheetName val="REESTR_ORG_VO"/>
      <sheetName val="REESTR_ORG_GAS"/>
      <sheetName val="REESTR_ORG_HOT_VS"/>
      <sheetName val="REESTR_ORG_WARM"/>
      <sheetName val="REESTR_ORG_TBO"/>
      <sheetName val="REESTR_ORG_VS"/>
      <sheetName val="REESTR_ORG_EE"/>
      <sheetName val="REESTR_ORG_VS_VO"/>
      <sheetName val="modfrmDateChoose"/>
      <sheetName val="modfrmMonthYearChoose"/>
      <sheetName val="modCommandButton"/>
      <sheetName val="modReestr"/>
      <sheetName val="modProv"/>
      <sheetName val="modServiceModule"/>
      <sheetName val="mod_wb"/>
      <sheetName val="mod_Tit"/>
      <sheetName val="mod_Coms"/>
      <sheetName val="mod_00"/>
      <sheetName val="mod_01"/>
      <sheetName val="mod_03"/>
      <sheetName val="mod_07"/>
      <sheetName val="mod_08"/>
      <sheetName val="mod_09"/>
      <sheetName val="mod_10"/>
      <sheetName val="mod_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F9">
            <v>2013</v>
          </cell>
        </row>
        <row r="11">
          <cell r="F11">
            <v>2012</v>
          </cell>
        </row>
        <row r="15">
          <cell r="F15" t="str">
            <v>ОАО "Кучуксульфат"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C2:G58"/>
  <sheetViews>
    <sheetView topLeftCell="B1" workbookViewId="0">
      <selection activeCell="H9" sqref="H9"/>
    </sheetView>
  </sheetViews>
  <sheetFormatPr defaultRowHeight="15"/>
  <cols>
    <col min="4" max="4" width="74" customWidth="1"/>
    <col min="5" max="5" width="9.140625" customWidth="1"/>
    <col min="7" max="7" width="11.42578125" customWidth="1"/>
  </cols>
  <sheetData>
    <row r="2" spans="3:7">
      <c r="C2" s="1"/>
      <c r="D2" s="2"/>
      <c r="E2" s="2"/>
      <c r="F2" s="1"/>
      <c r="G2" s="3" t="s">
        <v>0</v>
      </c>
    </row>
    <row r="3" spans="3:7" ht="23.25" customHeight="1">
      <c r="C3" s="223" t="s">
        <v>235</v>
      </c>
      <c r="D3" s="223"/>
      <c r="E3" s="223"/>
      <c r="F3" s="223"/>
      <c r="G3" s="223"/>
    </row>
    <row r="4" spans="3:7" ht="25.5" customHeight="1">
      <c r="C4" s="229" t="s">
        <v>198</v>
      </c>
      <c r="D4" s="229"/>
      <c r="E4" s="229"/>
      <c r="F4" s="229"/>
      <c r="G4" s="229"/>
    </row>
    <row r="5" spans="3:7">
      <c r="C5" s="230" t="s">
        <v>1</v>
      </c>
      <c r="D5" s="225" t="s">
        <v>2</v>
      </c>
      <c r="E5" s="231" t="s">
        <v>3</v>
      </c>
      <c r="F5" s="231" t="s">
        <v>4</v>
      </c>
      <c r="G5" s="231" t="s">
        <v>5</v>
      </c>
    </row>
    <row r="6" spans="3:7" ht="122.25" customHeight="1">
      <c r="C6" s="230"/>
      <c r="D6" s="225"/>
      <c r="E6" s="231"/>
      <c r="F6" s="232"/>
      <c r="G6" s="232"/>
    </row>
    <row r="7" spans="3:7">
      <c r="C7" s="30">
        <v>1</v>
      </c>
      <c r="D7" s="30">
        <v>2</v>
      </c>
      <c r="E7" s="30">
        <v>3</v>
      </c>
      <c r="F7" s="30">
        <v>4</v>
      </c>
      <c r="G7" s="30">
        <v>5</v>
      </c>
    </row>
    <row r="8" spans="3:7">
      <c r="C8" s="5" t="s">
        <v>6</v>
      </c>
      <c r="D8" s="6" t="s">
        <v>202</v>
      </c>
      <c r="E8" s="7">
        <v>0</v>
      </c>
      <c r="F8" s="8">
        <v>0</v>
      </c>
      <c r="G8" s="191">
        <v>49</v>
      </c>
    </row>
    <row r="9" spans="3:7">
      <c r="C9" s="5" t="s">
        <v>7</v>
      </c>
      <c r="D9" s="6" t="s">
        <v>202</v>
      </c>
      <c r="E9" s="7">
        <v>0</v>
      </c>
      <c r="F9" s="8">
        <v>0</v>
      </c>
      <c r="G9" s="191">
        <v>49</v>
      </c>
    </row>
    <row r="10" spans="3:7">
      <c r="C10" s="5" t="s">
        <v>8</v>
      </c>
      <c r="D10" s="6" t="s">
        <v>202</v>
      </c>
      <c r="E10" s="7">
        <v>0</v>
      </c>
      <c r="F10" s="8">
        <v>0</v>
      </c>
      <c r="G10" s="191">
        <v>49</v>
      </c>
    </row>
    <row r="11" spans="3:7">
      <c r="C11" s="5" t="s">
        <v>9</v>
      </c>
      <c r="D11" s="6" t="s">
        <v>202</v>
      </c>
      <c r="E11" s="7">
        <v>0</v>
      </c>
      <c r="F11" s="8">
        <v>0</v>
      </c>
      <c r="G11" s="191">
        <v>49</v>
      </c>
    </row>
    <row r="12" spans="3:7">
      <c r="C12" s="5" t="s">
        <v>10</v>
      </c>
      <c r="D12" s="6" t="s">
        <v>202</v>
      </c>
      <c r="E12" s="7">
        <v>0</v>
      </c>
      <c r="F12" s="8">
        <v>0</v>
      </c>
      <c r="G12" s="191">
        <v>49</v>
      </c>
    </row>
    <row r="13" spans="3:7">
      <c r="C13" s="5" t="s">
        <v>11</v>
      </c>
      <c r="D13" s="6" t="s">
        <v>202</v>
      </c>
      <c r="E13" s="7">
        <v>0</v>
      </c>
      <c r="F13" s="8">
        <v>0</v>
      </c>
      <c r="G13" s="191">
        <v>49</v>
      </c>
    </row>
    <row r="14" spans="3:7">
      <c r="C14" s="5" t="s">
        <v>12</v>
      </c>
      <c r="D14" s="6" t="s">
        <v>202</v>
      </c>
      <c r="E14" s="7">
        <v>0</v>
      </c>
      <c r="F14" s="8">
        <v>0</v>
      </c>
      <c r="G14" s="191">
        <v>49</v>
      </c>
    </row>
    <row r="15" spans="3:7">
      <c r="C15" s="5" t="s">
        <v>13</v>
      </c>
      <c r="D15" s="6" t="s">
        <v>202</v>
      </c>
      <c r="E15" s="7">
        <v>0</v>
      </c>
      <c r="F15" s="8">
        <v>0</v>
      </c>
      <c r="G15" s="191">
        <v>49</v>
      </c>
    </row>
    <row r="16" spans="3:7">
      <c r="C16" s="5" t="s">
        <v>14</v>
      </c>
      <c r="D16" s="6" t="s">
        <v>202</v>
      </c>
      <c r="E16" s="7">
        <v>0</v>
      </c>
      <c r="F16" s="8">
        <v>0</v>
      </c>
      <c r="G16" s="191">
        <v>49</v>
      </c>
    </row>
    <row r="17" spans="3:7">
      <c r="C17" s="5" t="s">
        <v>15</v>
      </c>
      <c r="D17" s="6" t="s">
        <v>202</v>
      </c>
      <c r="E17" s="7">
        <v>0</v>
      </c>
      <c r="F17" s="8">
        <v>0</v>
      </c>
      <c r="G17" s="191">
        <v>49</v>
      </c>
    </row>
    <row r="18" spans="3:7">
      <c r="C18" s="5" t="s">
        <v>16</v>
      </c>
      <c r="D18" s="6" t="s">
        <v>202</v>
      </c>
      <c r="E18" s="7">
        <v>0</v>
      </c>
      <c r="F18" s="8">
        <v>0</v>
      </c>
      <c r="G18" s="191">
        <v>49</v>
      </c>
    </row>
    <row r="19" spans="3:7">
      <c r="C19" s="5" t="s">
        <v>17</v>
      </c>
      <c r="D19" s="6" t="s">
        <v>202</v>
      </c>
      <c r="E19" s="7">
        <v>0</v>
      </c>
      <c r="F19" s="8">
        <v>0</v>
      </c>
      <c r="G19" s="191">
        <v>49</v>
      </c>
    </row>
    <row r="20" spans="3:7">
      <c r="C20" s="9"/>
      <c r="D20" s="10" t="s">
        <v>18</v>
      </c>
      <c r="E20" s="10"/>
      <c r="F20" s="11"/>
      <c r="G20" s="12"/>
    </row>
    <row r="21" spans="3:7">
      <c r="C21" s="13"/>
      <c r="D21" s="13"/>
      <c r="E21" s="13"/>
      <c r="F21" s="13"/>
      <c r="G21" s="13"/>
    </row>
    <row r="22" spans="3:7">
      <c r="C22" s="228" t="s">
        <v>19</v>
      </c>
      <c r="D22" s="228"/>
      <c r="E22" s="228"/>
      <c r="F22" s="228"/>
      <c r="G22" s="228"/>
    </row>
    <row r="23" spans="3:7">
      <c r="C23" s="13" t="s">
        <v>20</v>
      </c>
      <c r="D23" s="13"/>
      <c r="E23" s="13"/>
      <c r="F23" s="13"/>
      <c r="G23" s="13"/>
    </row>
    <row r="24" spans="3:7">
      <c r="C24" s="13"/>
      <c r="D24" s="13"/>
      <c r="E24" s="13"/>
      <c r="F24" s="13"/>
      <c r="G24" s="13"/>
    </row>
    <row r="25" spans="3:7">
      <c r="C25" s="14"/>
      <c r="D25" s="14" t="s">
        <v>21</v>
      </c>
      <c r="E25" s="14"/>
      <c r="F25" s="15"/>
      <c r="G25" s="15"/>
    </row>
    <row r="26" spans="3:7">
      <c r="C26" s="14"/>
      <c r="D26" s="16"/>
      <c r="E26" s="16"/>
      <c r="F26" s="15"/>
      <c r="G26" s="15"/>
    </row>
    <row r="27" spans="3:7" ht="16.5" customHeight="1">
      <c r="C27" s="17"/>
      <c r="D27" s="18" t="s">
        <v>193</v>
      </c>
      <c r="E27" s="220" t="s">
        <v>194</v>
      </c>
      <c r="F27" s="220"/>
      <c r="G27" s="220"/>
    </row>
    <row r="28" spans="3:7">
      <c r="C28" s="221" t="s">
        <v>22</v>
      </c>
      <c r="D28" s="221"/>
      <c r="E28" s="21"/>
      <c r="F28" s="221" t="s">
        <v>23</v>
      </c>
      <c r="G28" s="221"/>
    </row>
    <row r="29" spans="3:7">
      <c r="C29" s="22"/>
      <c r="D29" s="18" t="s">
        <v>201</v>
      </c>
      <c r="E29" s="220" t="s">
        <v>196</v>
      </c>
      <c r="F29" s="220"/>
      <c r="G29" s="220"/>
    </row>
    <row r="30" spans="3:7">
      <c r="C30" s="221" t="s">
        <v>24</v>
      </c>
      <c r="D30" s="221"/>
      <c r="E30" s="21"/>
      <c r="F30" s="221" t="s">
        <v>23</v>
      </c>
      <c r="G30" s="221"/>
    </row>
    <row r="31" spans="3:7">
      <c r="C31" s="23" t="str">
        <f>IF(DL_Tel&lt;&gt;"","Телефон: " &amp;DL_Tel &amp;", ","") &amp;IF(DL_email&lt;&gt;"","e-mail: " &amp;DL_email,"")</f>
        <v/>
      </c>
      <c r="D31" s="19" t="s">
        <v>200</v>
      </c>
      <c r="E31" s="19"/>
      <c r="F31" s="24"/>
      <c r="G31" s="24"/>
    </row>
    <row r="32" spans="3:7">
      <c r="C32" s="221" t="s">
        <v>25</v>
      </c>
      <c r="D32" s="221"/>
      <c r="E32" s="25"/>
      <c r="F32" s="15"/>
      <c r="G32" s="15"/>
    </row>
    <row r="33" spans="3:7">
      <c r="C33" s="1"/>
      <c r="D33" s="1"/>
      <c r="E33" s="1"/>
      <c r="F33" s="1"/>
      <c r="G33" s="1"/>
    </row>
    <row r="34" spans="3:7">
      <c r="C34" s="26"/>
      <c r="D34" s="26"/>
      <c r="E34" s="26"/>
      <c r="F34" s="26"/>
      <c r="G34" s="26"/>
    </row>
    <row r="35" spans="3:7">
      <c r="C35" s="27"/>
      <c r="D35" s="27"/>
      <c r="E35" s="27"/>
      <c r="F35" s="27"/>
      <c r="G35" s="27"/>
    </row>
    <row r="36" spans="3:7">
      <c r="C36" s="27"/>
      <c r="D36" s="27"/>
      <c r="E36" s="27"/>
      <c r="F36" s="27"/>
      <c r="G36" s="27"/>
    </row>
    <row r="37" spans="3:7">
      <c r="C37" s="27"/>
      <c r="D37" s="27"/>
      <c r="E37" s="27"/>
      <c r="F37" s="27"/>
      <c r="G37" s="27"/>
    </row>
    <row r="38" spans="3:7">
      <c r="C38" s="1"/>
      <c r="D38" s="2"/>
      <c r="E38" s="2"/>
      <c r="F38" s="1"/>
      <c r="G38" s="3" t="s">
        <v>26</v>
      </c>
    </row>
    <row r="39" spans="3:7">
      <c r="C39" s="222" t="s">
        <v>27</v>
      </c>
      <c r="D39" s="223"/>
      <c r="E39" s="223"/>
      <c r="F39" s="223"/>
      <c r="G39" s="223"/>
    </row>
    <row r="40" spans="3:7" ht="24.75" customHeight="1">
      <c r="C40" s="224" t="s">
        <v>198</v>
      </c>
      <c r="D40" s="224"/>
      <c r="E40" s="224"/>
      <c r="F40" s="224"/>
      <c r="G40" s="224"/>
    </row>
    <row r="41" spans="3:7">
      <c r="C41" s="28" t="s">
        <v>28</v>
      </c>
      <c r="D41" s="225" t="s">
        <v>29</v>
      </c>
      <c r="E41" s="225"/>
      <c r="F41" s="225"/>
      <c r="G41" s="29" t="s">
        <v>30</v>
      </c>
    </row>
    <row r="42" spans="3:7">
      <c r="C42" s="30">
        <v>1</v>
      </c>
      <c r="D42" s="226">
        <v>2</v>
      </c>
      <c r="E42" s="226"/>
      <c r="F42" s="226"/>
      <c r="G42" s="30">
        <v>3</v>
      </c>
    </row>
    <row r="43" spans="3:7">
      <c r="C43" s="5" t="s">
        <v>6</v>
      </c>
      <c r="D43" s="227" t="s">
        <v>31</v>
      </c>
      <c r="E43" s="227"/>
      <c r="F43" s="227"/>
      <c r="G43" s="31">
        <f>MAX(G8:G20)</f>
        <v>49</v>
      </c>
    </row>
    <row r="44" spans="3:7">
      <c r="C44" s="5" t="s">
        <v>7</v>
      </c>
      <c r="D44" s="227" t="s">
        <v>32</v>
      </c>
      <c r="E44" s="227"/>
      <c r="F44" s="227"/>
      <c r="G44" s="31">
        <f>SUM(F8:F20)</f>
        <v>0</v>
      </c>
    </row>
    <row r="45" spans="3:7">
      <c r="C45" s="5" t="s">
        <v>8</v>
      </c>
      <c r="D45" s="227" t="s">
        <v>33</v>
      </c>
      <c r="E45" s="227"/>
      <c r="F45" s="227"/>
      <c r="G45" s="32">
        <f>IF(G43=0,0,G44/G43)</f>
        <v>0</v>
      </c>
    </row>
    <row r="46" spans="3:7">
      <c r="C46" s="33"/>
      <c r="D46" s="34"/>
      <c r="E46" s="34"/>
      <c r="F46" s="34"/>
      <c r="G46" s="34"/>
    </row>
    <row r="47" spans="3:7">
      <c r="C47" s="14"/>
      <c r="D47" s="14" t="s">
        <v>21</v>
      </c>
      <c r="E47" s="14"/>
      <c r="F47" s="15"/>
      <c r="G47" s="15"/>
    </row>
    <row r="48" spans="3:7">
      <c r="C48" s="14"/>
      <c r="D48" s="16"/>
      <c r="E48" s="16"/>
      <c r="F48" s="15"/>
      <c r="G48" s="15"/>
    </row>
    <row r="49" spans="3:7">
      <c r="C49" s="17"/>
      <c r="D49" s="18" t="s">
        <v>193</v>
      </c>
      <c r="E49" s="220" t="s">
        <v>194</v>
      </c>
      <c r="F49" s="220"/>
      <c r="G49" s="220"/>
    </row>
    <row r="50" spans="3:7">
      <c r="C50" s="221" t="s">
        <v>22</v>
      </c>
      <c r="D50" s="221"/>
      <c r="E50" s="21"/>
      <c r="F50" s="221" t="s">
        <v>23</v>
      </c>
      <c r="G50" s="221"/>
    </row>
    <row r="51" spans="3:7">
      <c r="C51" s="22"/>
      <c r="D51" s="18" t="s">
        <v>195</v>
      </c>
      <c r="E51" s="220" t="s">
        <v>196</v>
      </c>
      <c r="F51" s="220"/>
      <c r="G51" s="220"/>
    </row>
    <row r="52" spans="3:7">
      <c r="C52" s="221" t="s">
        <v>24</v>
      </c>
      <c r="D52" s="221"/>
      <c r="E52" s="21"/>
      <c r="F52" s="221" t="s">
        <v>23</v>
      </c>
      <c r="G52" s="221"/>
    </row>
    <row r="53" spans="3:7">
      <c r="C53" s="23" t="str">
        <f>IF(DL_Tel&lt;&gt;"","Телефон: " &amp;DL_Tel &amp;", ","") &amp;IF(DL_email&lt;&gt;"","e-mail: " &amp;DL_email,"")</f>
        <v/>
      </c>
      <c r="D53" s="19" t="s">
        <v>200</v>
      </c>
      <c r="E53" s="19"/>
      <c r="F53" s="24"/>
      <c r="G53" s="24"/>
    </row>
    <row r="54" spans="3:7">
      <c r="C54" s="221" t="s">
        <v>25</v>
      </c>
      <c r="D54" s="221"/>
      <c r="E54" s="25"/>
      <c r="F54" s="15"/>
      <c r="G54" s="15"/>
    </row>
    <row r="55" spans="3:7">
      <c r="C55" s="1"/>
      <c r="D55" s="1"/>
      <c r="E55" s="1"/>
      <c r="F55" s="1"/>
      <c r="G55" s="1"/>
    </row>
    <row r="56" spans="3:7">
      <c r="C56" s="27"/>
      <c r="D56" s="27"/>
      <c r="E56" s="27"/>
      <c r="F56" s="27"/>
      <c r="G56" s="27"/>
    </row>
    <row r="57" spans="3:7">
      <c r="C57" s="35"/>
      <c r="D57" s="35"/>
      <c r="E57" s="35"/>
      <c r="F57" s="35"/>
      <c r="G57" s="35"/>
    </row>
    <row r="58" spans="3:7">
      <c r="C58" s="35"/>
      <c r="D58" s="35"/>
      <c r="E58" s="35"/>
      <c r="F58" s="35"/>
      <c r="G58" s="35"/>
    </row>
  </sheetData>
  <mergeCells count="29">
    <mergeCell ref="C22:G22"/>
    <mergeCell ref="C28:D28"/>
    <mergeCell ref="C3:G3"/>
    <mergeCell ref="C4:G4"/>
    <mergeCell ref="C5:C6"/>
    <mergeCell ref="D5:D6"/>
    <mergeCell ref="E5:E6"/>
    <mergeCell ref="F5:F6"/>
    <mergeCell ref="G5:G6"/>
    <mergeCell ref="F28:G28"/>
    <mergeCell ref="E27:G27"/>
    <mergeCell ref="C54:D54"/>
    <mergeCell ref="C39:G39"/>
    <mergeCell ref="C40:G40"/>
    <mergeCell ref="D41:F41"/>
    <mergeCell ref="D42:F42"/>
    <mergeCell ref="D43:F43"/>
    <mergeCell ref="D44:F44"/>
    <mergeCell ref="D45:F45"/>
    <mergeCell ref="C50:D50"/>
    <mergeCell ref="F50:G50"/>
    <mergeCell ref="C52:D52"/>
    <mergeCell ref="F52:G52"/>
    <mergeCell ref="E29:G29"/>
    <mergeCell ref="E49:G49"/>
    <mergeCell ref="E51:G51"/>
    <mergeCell ref="C30:D30"/>
    <mergeCell ref="F30:G30"/>
    <mergeCell ref="C32:D32"/>
  </mergeCells>
  <phoneticPr fontId="0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D8:D19">
      <formula1>900</formula1>
    </dataValidation>
    <dataValidation type="decimal" allowBlank="1" showErrorMessage="1" errorTitle="Ошибка" error="Допускается ввод только неотрицательных чисел!" sqref="E8:E19 F8:F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G8:G20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по двойному клику" sqref="D20">
      <formula1>900</formula1>
    </dataValidation>
  </dataValidations>
  <pageMargins left="0.7" right="0.7" top="0.75" bottom="0.75" header="0.3" footer="0.3"/>
  <pageSetup paperSize="9" scale="80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C2:K75"/>
  <sheetViews>
    <sheetView topLeftCell="A64" workbookViewId="0">
      <selection activeCell="I61" sqref="I61"/>
    </sheetView>
  </sheetViews>
  <sheetFormatPr defaultRowHeight="15"/>
  <cols>
    <col min="4" max="4" width="87.5703125" customWidth="1"/>
    <col min="6" max="6" width="11.140625" customWidth="1"/>
  </cols>
  <sheetData>
    <row r="2" spans="3:11">
      <c r="C2" s="38"/>
      <c r="D2" s="2"/>
      <c r="E2" s="38"/>
      <c r="F2" s="39"/>
      <c r="G2" s="38"/>
      <c r="H2" s="38"/>
      <c r="I2" s="38"/>
      <c r="J2" s="38"/>
      <c r="K2" s="38"/>
    </row>
    <row r="3" spans="3:11" ht="22.5" customHeight="1">
      <c r="C3" s="237" t="s">
        <v>34</v>
      </c>
      <c r="D3" s="237"/>
      <c r="E3" s="40"/>
      <c r="F3" s="40"/>
      <c r="G3" s="40"/>
      <c r="H3" s="40"/>
      <c r="I3" s="40"/>
      <c r="J3" s="40"/>
      <c r="K3" s="38"/>
    </row>
    <row r="4" spans="3:11" ht="30" customHeight="1">
      <c r="C4" s="238" t="s">
        <v>198</v>
      </c>
      <c r="D4" s="238"/>
      <c r="E4" s="40"/>
      <c r="F4" s="40"/>
      <c r="G4" s="40"/>
      <c r="H4" s="40"/>
      <c r="I4" s="40"/>
      <c r="J4" s="40"/>
      <c r="K4" s="38"/>
    </row>
    <row r="5" spans="3:11">
      <c r="C5" s="42"/>
      <c r="D5" s="42"/>
      <c r="E5" s="40"/>
      <c r="F5" s="40"/>
      <c r="G5" s="40"/>
      <c r="H5" s="40"/>
      <c r="I5" s="40"/>
      <c r="J5" s="40"/>
      <c r="K5" s="38"/>
    </row>
    <row r="6" spans="3:11">
      <c r="C6" s="239" t="s">
        <v>35</v>
      </c>
      <c r="D6" s="239" t="s">
        <v>36</v>
      </c>
      <c r="E6" s="235" t="s">
        <v>236</v>
      </c>
      <c r="F6" s="236"/>
      <c r="G6" s="43"/>
      <c r="H6" s="44"/>
      <c r="I6" s="38"/>
      <c r="J6" s="38"/>
      <c r="K6" s="38"/>
    </row>
    <row r="7" spans="3:11">
      <c r="C7" s="240"/>
      <c r="D7" s="240"/>
      <c r="E7" s="46" t="s">
        <v>37</v>
      </c>
      <c r="F7" s="46" t="s">
        <v>38</v>
      </c>
      <c r="G7" s="44"/>
      <c r="H7" s="44"/>
      <c r="I7" s="38"/>
      <c r="J7" s="38"/>
      <c r="K7" s="38"/>
    </row>
    <row r="8" spans="3:11">
      <c r="C8" s="47" t="s">
        <v>6</v>
      </c>
      <c r="D8" s="47" t="s">
        <v>7</v>
      </c>
      <c r="E8" s="47" t="s">
        <v>8</v>
      </c>
      <c r="F8" s="47" t="s">
        <v>9</v>
      </c>
      <c r="G8" s="48"/>
      <c r="H8" s="48"/>
      <c r="I8" s="38"/>
      <c r="J8" s="38"/>
      <c r="K8" s="38"/>
    </row>
    <row r="9" spans="3:11" ht="30">
      <c r="C9" s="49" t="s">
        <v>6</v>
      </c>
      <c r="D9" s="50" t="s">
        <v>39</v>
      </c>
      <c r="E9" s="51"/>
      <c r="F9" s="51"/>
      <c r="G9" s="52"/>
      <c r="H9" s="52"/>
      <c r="I9" s="53"/>
      <c r="J9" s="53"/>
      <c r="K9" s="53"/>
    </row>
    <row r="10" spans="3:11" ht="30">
      <c r="C10" s="182" t="s">
        <v>40</v>
      </c>
      <c r="D10" s="54" t="s">
        <v>41</v>
      </c>
      <c r="E10" s="64">
        <v>1</v>
      </c>
      <c r="F10" s="64">
        <v>1</v>
      </c>
      <c r="G10" s="56"/>
      <c r="H10" s="56"/>
      <c r="I10" s="57"/>
      <c r="J10" s="57"/>
      <c r="K10" s="57"/>
    </row>
    <row r="11" spans="3:11">
      <c r="C11" s="183"/>
      <c r="D11" s="181" t="s">
        <v>42</v>
      </c>
      <c r="E11" s="64">
        <v>1</v>
      </c>
      <c r="F11" s="64">
        <v>1</v>
      </c>
      <c r="G11" s="56"/>
      <c r="H11" s="56"/>
      <c r="I11" s="57"/>
      <c r="J11" s="57"/>
      <c r="K11" s="57"/>
    </row>
    <row r="12" spans="3:11" ht="45">
      <c r="C12" s="49" t="s">
        <v>43</v>
      </c>
      <c r="D12" s="58" t="s">
        <v>44</v>
      </c>
      <c r="E12" s="193">
        <v>5</v>
      </c>
      <c r="F12" s="193">
        <v>5</v>
      </c>
      <c r="G12" s="60"/>
      <c r="H12" s="60"/>
      <c r="I12" s="57"/>
      <c r="J12" s="57"/>
      <c r="K12" s="57"/>
    </row>
    <row r="13" spans="3:11" ht="30">
      <c r="C13" s="49" t="s">
        <v>45</v>
      </c>
      <c r="D13" s="61" t="s">
        <v>46</v>
      </c>
      <c r="E13" s="64">
        <v>1</v>
      </c>
      <c r="F13" s="64">
        <v>1</v>
      </c>
      <c r="G13" s="62"/>
      <c r="H13" s="63"/>
      <c r="I13" s="57"/>
      <c r="J13" s="57"/>
      <c r="K13" s="57"/>
    </row>
    <row r="14" spans="3:11" ht="30">
      <c r="C14" s="49" t="s">
        <v>47</v>
      </c>
      <c r="D14" s="61" t="s">
        <v>48</v>
      </c>
      <c r="E14" s="64">
        <v>0</v>
      </c>
      <c r="F14" s="64">
        <v>0</v>
      </c>
      <c r="G14" s="65"/>
      <c r="H14" s="65"/>
      <c r="I14" s="66"/>
      <c r="J14" s="66"/>
      <c r="K14" s="66"/>
    </row>
    <row r="15" spans="3:11" ht="30">
      <c r="C15" s="49" t="s">
        <v>49</v>
      </c>
      <c r="D15" s="61" t="s">
        <v>50</v>
      </c>
      <c r="E15" s="64">
        <v>3</v>
      </c>
      <c r="F15" s="64">
        <v>3</v>
      </c>
      <c r="G15" s="62"/>
      <c r="H15" s="62"/>
      <c r="I15" s="57"/>
      <c r="J15" s="57"/>
      <c r="K15" s="57"/>
    </row>
    <row r="16" spans="3:11" ht="30">
      <c r="C16" s="49" t="s">
        <v>51</v>
      </c>
      <c r="D16" s="61" t="s">
        <v>52</v>
      </c>
      <c r="E16" s="64">
        <v>1</v>
      </c>
      <c r="F16" s="64">
        <v>1</v>
      </c>
      <c r="G16" s="62"/>
      <c r="H16" s="62"/>
      <c r="I16" s="57"/>
      <c r="J16" s="57"/>
      <c r="K16" s="57"/>
    </row>
    <row r="17" spans="3:11" ht="30">
      <c r="C17" s="49" t="s">
        <v>7</v>
      </c>
      <c r="D17" s="67" t="s">
        <v>53</v>
      </c>
      <c r="E17" s="68"/>
      <c r="F17" s="68"/>
      <c r="G17" s="69"/>
      <c r="H17" s="69"/>
      <c r="I17" s="70"/>
      <c r="J17" s="70"/>
      <c r="K17" s="70"/>
    </row>
    <row r="18" spans="3:11" ht="30">
      <c r="C18" s="49" t="s">
        <v>54</v>
      </c>
      <c r="D18" s="71" t="s">
        <v>55</v>
      </c>
      <c r="E18" s="64">
        <v>1</v>
      </c>
      <c r="F18" s="64">
        <v>1</v>
      </c>
      <c r="G18" s="65"/>
      <c r="H18" s="65"/>
      <c r="I18" s="66"/>
      <c r="J18" s="66"/>
      <c r="K18" s="66"/>
    </row>
    <row r="19" spans="3:11" ht="30">
      <c r="C19" s="49" t="s">
        <v>56</v>
      </c>
      <c r="D19" s="71" t="s">
        <v>57</v>
      </c>
      <c r="E19" s="64">
        <v>0</v>
      </c>
      <c r="F19" s="64">
        <v>0</v>
      </c>
      <c r="G19" s="65"/>
      <c r="H19" s="65" t="s">
        <v>58</v>
      </c>
      <c r="I19" s="66"/>
      <c r="J19" s="66"/>
      <c r="K19" s="66"/>
    </row>
    <row r="20" spans="3:11" ht="30">
      <c r="C20" s="49" t="s">
        <v>59</v>
      </c>
      <c r="D20" s="71" t="s">
        <v>60</v>
      </c>
      <c r="E20" s="64">
        <v>0</v>
      </c>
      <c r="F20" s="64">
        <v>0</v>
      </c>
      <c r="G20" s="65"/>
      <c r="H20" s="65"/>
      <c r="I20" s="66"/>
      <c r="J20" s="66"/>
      <c r="K20" s="66"/>
    </row>
    <row r="21" spans="3:11" ht="45">
      <c r="C21" s="49" t="s">
        <v>8</v>
      </c>
      <c r="D21" s="67" t="s">
        <v>61</v>
      </c>
      <c r="E21" s="64">
        <v>1</v>
      </c>
      <c r="F21" s="64">
        <v>1</v>
      </c>
      <c r="G21" s="65"/>
      <c r="H21" s="72"/>
      <c r="I21" s="66"/>
      <c r="J21" s="66"/>
      <c r="K21" s="66"/>
    </row>
    <row r="22" spans="3:11" ht="45">
      <c r="C22" s="49" t="s">
        <v>9</v>
      </c>
      <c r="D22" s="67" t="s">
        <v>62</v>
      </c>
      <c r="E22" s="64">
        <v>1</v>
      </c>
      <c r="F22" s="64">
        <v>1</v>
      </c>
      <c r="G22" s="65"/>
      <c r="H22" s="65"/>
      <c r="I22" s="66"/>
      <c r="J22" s="66"/>
      <c r="K22" s="66"/>
    </row>
    <row r="23" spans="3:11" ht="30">
      <c r="C23" s="49" t="s">
        <v>10</v>
      </c>
      <c r="D23" s="67" t="s">
        <v>63</v>
      </c>
      <c r="E23" s="68"/>
      <c r="F23" s="68"/>
      <c r="G23" s="69"/>
      <c r="H23" s="69"/>
      <c r="I23" s="70"/>
      <c r="J23" s="70"/>
      <c r="K23" s="70"/>
    </row>
    <row r="24" spans="3:11" ht="30">
      <c r="C24" s="49" t="s">
        <v>64</v>
      </c>
      <c r="D24" s="58" t="s">
        <v>65</v>
      </c>
      <c r="E24" s="64">
        <v>0</v>
      </c>
      <c r="F24" s="64">
        <v>0</v>
      </c>
      <c r="G24" s="62"/>
      <c r="H24" s="62"/>
      <c r="I24" s="57"/>
      <c r="J24" s="57"/>
      <c r="K24" s="57"/>
    </row>
    <row r="25" spans="3:11">
      <c r="C25" s="49"/>
      <c r="D25" s="184" t="s">
        <v>66</v>
      </c>
      <c r="E25" s="64">
        <v>0</v>
      </c>
      <c r="F25" s="64">
        <v>0</v>
      </c>
      <c r="G25" s="62"/>
      <c r="H25" s="62"/>
      <c r="I25" s="57"/>
      <c r="J25" s="57"/>
      <c r="K25" s="57"/>
    </row>
    <row r="26" spans="3:11" ht="30">
      <c r="C26" s="49" t="s">
        <v>11</v>
      </c>
      <c r="D26" s="54" t="s">
        <v>67</v>
      </c>
      <c r="E26" s="192"/>
      <c r="F26" s="192"/>
      <c r="G26" s="62"/>
      <c r="H26" s="63"/>
      <c r="I26" s="57"/>
      <c r="J26" s="57"/>
      <c r="K26" s="57"/>
    </row>
    <row r="27" spans="3:11" ht="30">
      <c r="C27" s="49" t="s">
        <v>68</v>
      </c>
      <c r="D27" s="58" t="s">
        <v>69</v>
      </c>
      <c r="E27" s="64">
        <v>0</v>
      </c>
      <c r="F27" s="64">
        <v>0</v>
      </c>
      <c r="G27" s="62"/>
      <c r="H27" s="63"/>
      <c r="I27" s="57"/>
      <c r="J27" s="57"/>
      <c r="K27" s="57"/>
    </row>
    <row r="28" spans="3:11">
      <c r="C28" s="49"/>
      <c r="D28" s="184" t="s">
        <v>70</v>
      </c>
      <c r="E28" s="64">
        <v>0</v>
      </c>
      <c r="F28" s="64">
        <v>0</v>
      </c>
      <c r="G28" s="62"/>
      <c r="H28" s="63"/>
      <c r="I28" s="57"/>
      <c r="J28" s="57"/>
      <c r="K28" s="57"/>
    </row>
    <row r="29" spans="3:11" ht="45">
      <c r="C29" s="49" t="s">
        <v>71</v>
      </c>
      <c r="D29" s="58" t="s">
        <v>72</v>
      </c>
      <c r="E29" s="64">
        <v>0</v>
      </c>
      <c r="F29" s="64">
        <v>0</v>
      </c>
      <c r="G29" s="62"/>
      <c r="H29" s="62"/>
      <c r="I29" s="57"/>
      <c r="J29" s="57"/>
      <c r="K29" s="57"/>
    </row>
    <row r="30" spans="3:11">
      <c r="C30" s="49"/>
      <c r="D30" s="184" t="s">
        <v>73</v>
      </c>
      <c r="E30" s="64">
        <v>0</v>
      </c>
      <c r="F30" s="64">
        <v>0</v>
      </c>
      <c r="G30" s="62"/>
      <c r="H30" s="62"/>
      <c r="I30" s="57"/>
      <c r="J30" s="57"/>
      <c r="K30" s="57"/>
    </row>
    <row r="31" spans="3:11">
      <c r="C31" s="74"/>
      <c r="D31" s="75"/>
      <c r="E31" s="76"/>
      <c r="F31" s="76"/>
      <c r="G31" s="76"/>
      <c r="H31" s="77"/>
      <c r="I31" s="77"/>
      <c r="J31" s="77"/>
      <c r="K31" s="79"/>
    </row>
    <row r="32" spans="3:11">
      <c r="C32" s="74"/>
      <c r="D32" s="80"/>
      <c r="E32" s="81"/>
      <c r="F32" s="81"/>
      <c r="G32" s="81"/>
      <c r="H32" s="82"/>
      <c r="I32" s="82"/>
      <c r="J32" s="82"/>
      <c r="K32" s="79"/>
    </row>
    <row r="33" spans="3:11">
      <c r="C33" s="74"/>
      <c r="D33" s="80"/>
      <c r="E33" s="81"/>
      <c r="F33" s="81"/>
      <c r="G33" s="81"/>
      <c r="H33" s="82"/>
      <c r="I33" s="83"/>
      <c r="J33" s="83"/>
      <c r="K33" s="79"/>
    </row>
    <row r="34" spans="3:11" ht="15" customHeight="1">
      <c r="C34" s="233" t="s">
        <v>34</v>
      </c>
      <c r="D34" s="233"/>
      <c r="E34" s="234" t="s">
        <v>236</v>
      </c>
      <c r="F34" s="234"/>
      <c r="G34" s="234"/>
      <c r="H34" s="234"/>
      <c r="I34" s="234"/>
      <c r="J34" s="84"/>
      <c r="K34" s="86"/>
    </row>
    <row r="35" spans="3:11">
      <c r="C35" s="241" t="s">
        <v>199</v>
      </c>
      <c r="D35" s="242"/>
      <c r="E35" s="234"/>
      <c r="F35" s="234"/>
      <c r="G35" s="234"/>
      <c r="H35" s="234"/>
      <c r="I35" s="234"/>
      <c r="J35" s="84"/>
      <c r="K35" s="86"/>
    </row>
    <row r="36" spans="3:11" ht="15" customHeight="1">
      <c r="C36" s="245" t="s">
        <v>35</v>
      </c>
      <c r="D36" s="245" t="s">
        <v>74</v>
      </c>
      <c r="E36" s="243" t="s">
        <v>30</v>
      </c>
      <c r="F36" s="243"/>
      <c r="G36" s="243" t="s">
        <v>75</v>
      </c>
      <c r="H36" s="243" t="s">
        <v>76</v>
      </c>
      <c r="I36" s="243" t="s">
        <v>77</v>
      </c>
      <c r="J36" s="88"/>
      <c r="K36" s="79"/>
    </row>
    <row r="37" spans="3:11" ht="22.5">
      <c r="C37" s="245"/>
      <c r="D37" s="245"/>
      <c r="E37" s="89" t="s">
        <v>78</v>
      </c>
      <c r="F37" s="89" t="s">
        <v>79</v>
      </c>
      <c r="G37" s="243"/>
      <c r="H37" s="243"/>
      <c r="I37" s="243"/>
      <c r="J37" s="78"/>
      <c r="K37" s="79"/>
    </row>
    <row r="38" spans="3:11">
      <c r="C38" s="90" t="s">
        <v>6</v>
      </c>
      <c r="D38" s="90" t="s">
        <v>7</v>
      </c>
      <c r="E38" s="91" t="s">
        <v>8</v>
      </c>
      <c r="F38" s="91" t="s">
        <v>9</v>
      </c>
      <c r="G38" s="91" t="s">
        <v>10</v>
      </c>
      <c r="H38" s="91" t="s">
        <v>11</v>
      </c>
      <c r="I38" s="91" t="s">
        <v>12</v>
      </c>
      <c r="J38" s="92"/>
      <c r="K38" s="93"/>
    </row>
    <row r="39" spans="3:11" ht="30">
      <c r="C39" s="49" t="s">
        <v>6</v>
      </c>
      <c r="D39" s="94" t="s">
        <v>80</v>
      </c>
      <c r="E39" s="96"/>
      <c r="F39" s="96"/>
      <c r="G39" s="96"/>
      <c r="H39" s="96"/>
      <c r="I39" s="97">
        <f>(I41+I42)/2</f>
        <v>2</v>
      </c>
      <c r="J39" s="69"/>
      <c r="K39" s="79"/>
    </row>
    <row r="40" spans="3:11">
      <c r="C40" s="49"/>
      <c r="D40" s="94" t="s">
        <v>81</v>
      </c>
      <c r="E40" s="98"/>
      <c r="F40" s="98"/>
      <c r="G40" s="98"/>
      <c r="H40" s="98"/>
      <c r="I40" s="98"/>
      <c r="J40" s="69"/>
      <c r="K40" s="79"/>
    </row>
    <row r="41" spans="3:11" ht="30">
      <c r="C41" s="49" t="s">
        <v>40</v>
      </c>
      <c r="D41" s="99" t="s">
        <v>82</v>
      </c>
      <c r="E41" s="97">
        <f>IF(E11=0,0,E10/E11*100)</f>
        <v>100</v>
      </c>
      <c r="F41" s="97">
        <f>IF(F11=0,0,F10/F11*100)</f>
        <v>100</v>
      </c>
      <c r="G41" s="97">
        <f>IF(F41&gt;0,E41/F41*100,IF(E41=0,100,120))</f>
        <v>100</v>
      </c>
      <c r="H41" s="68" t="s">
        <v>83</v>
      </c>
      <c r="I41" s="97">
        <f>IF(G41&lt;80,3,IF(G41&gt;=80,IF(G41&lt;=120,2,1)))</f>
        <v>2</v>
      </c>
      <c r="J41" s="69"/>
      <c r="K41" s="79"/>
    </row>
    <row r="42" spans="3:11" ht="45">
      <c r="C42" s="49" t="s">
        <v>43</v>
      </c>
      <c r="D42" s="100" t="s">
        <v>84</v>
      </c>
      <c r="E42" s="97">
        <f>E44+E45+E46+E47</f>
        <v>5</v>
      </c>
      <c r="F42" s="97">
        <f>F44+F45+F46+F47</f>
        <v>5</v>
      </c>
      <c r="G42" s="97">
        <f>IF(F42&gt;0,E42/F42*100,IF(E42=0,100,120))</f>
        <v>100</v>
      </c>
      <c r="H42" s="68" t="s">
        <v>83</v>
      </c>
      <c r="I42" s="97">
        <f>IF(G42&lt;80,3,IF(G42&gt;=80,IF(G42&lt;=120,2,1)))</f>
        <v>2</v>
      </c>
      <c r="J42" s="69"/>
      <c r="K42" s="79"/>
    </row>
    <row r="43" spans="3:11">
      <c r="C43" s="49"/>
      <c r="D43" s="100" t="s">
        <v>85</v>
      </c>
      <c r="E43" s="98"/>
      <c r="F43" s="98"/>
      <c r="G43" s="98"/>
      <c r="H43" s="98"/>
      <c r="I43" s="98"/>
      <c r="J43" s="69"/>
      <c r="K43" s="79"/>
    </row>
    <row r="44" spans="3:11" ht="30">
      <c r="C44" s="49" t="s">
        <v>45</v>
      </c>
      <c r="D44" s="101" t="s">
        <v>46</v>
      </c>
      <c r="E44" s="97">
        <f>E13</f>
        <v>1</v>
      </c>
      <c r="F44" s="97">
        <f>F13</f>
        <v>1</v>
      </c>
      <c r="G44" s="97">
        <f>IF(F44&gt;0,E44/F44*100,IF(E44=0,100,120))</f>
        <v>100</v>
      </c>
      <c r="H44" s="68"/>
      <c r="I44" s="68"/>
      <c r="J44" s="69"/>
      <c r="K44" s="79"/>
    </row>
    <row r="45" spans="3:11" ht="45">
      <c r="C45" s="49" t="s">
        <v>47</v>
      </c>
      <c r="D45" s="101" t="s">
        <v>86</v>
      </c>
      <c r="E45" s="97">
        <f>IF(E14=0,0,1)</f>
        <v>0</v>
      </c>
      <c r="F45" s="97">
        <f>IF(F14=0,0,1)</f>
        <v>0</v>
      </c>
      <c r="G45" s="97">
        <f>IF(F45&gt;0,E45/F45*100,IF(E45=0,100,120))</f>
        <v>100</v>
      </c>
      <c r="H45" s="68"/>
      <c r="I45" s="68"/>
      <c r="J45" s="69"/>
      <c r="K45" s="79"/>
    </row>
    <row r="46" spans="3:11" ht="30">
      <c r="C46" s="49" t="s">
        <v>49</v>
      </c>
      <c r="D46" s="101" t="s">
        <v>50</v>
      </c>
      <c r="E46" s="97">
        <f>E15</f>
        <v>3</v>
      </c>
      <c r="F46" s="97">
        <f>F15</f>
        <v>3</v>
      </c>
      <c r="G46" s="97">
        <f>IF(F46&gt;0,E46/F46*100,IF(E46=0,100,120))</f>
        <v>100</v>
      </c>
      <c r="H46" s="68"/>
      <c r="I46" s="68"/>
      <c r="J46" s="69"/>
      <c r="K46" s="79"/>
    </row>
    <row r="47" spans="3:11" ht="30">
      <c r="C47" s="49" t="s">
        <v>51</v>
      </c>
      <c r="D47" s="101" t="s">
        <v>52</v>
      </c>
      <c r="E47" s="97">
        <f>E16</f>
        <v>1</v>
      </c>
      <c r="F47" s="97">
        <f>F16</f>
        <v>1</v>
      </c>
      <c r="G47" s="97">
        <f>IF(F47&gt;0,E47/F47*100,IF(E47=0,100,120))</f>
        <v>100</v>
      </c>
      <c r="H47" s="68"/>
      <c r="I47" s="68"/>
      <c r="J47" s="69"/>
      <c r="K47" s="79"/>
    </row>
    <row r="48" spans="3:11" ht="30">
      <c r="C48" s="49" t="s">
        <v>7</v>
      </c>
      <c r="D48" s="94" t="s">
        <v>87</v>
      </c>
      <c r="E48" s="68"/>
      <c r="F48" s="68"/>
      <c r="G48" s="68"/>
      <c r="H48" s="68"/>
      <c r="I48" s="97">
        <f>(I50+I51+I52)/3</f>
        <v>2</v>
      </c>
      <c r="J48" s="69"/>
      <c r="K48" s="79"/>
    </row>
    <row r="49" spans="3:11">
      <c r="C49" s="49"/>
      <c r="D49" s="94" t="s">
        <v>88</v>
      </c>
      <c r="E49" s="98"/>
      <c r="F49" s="98"/>
      <c r="G49" s="98"/>
      <c r="H49" s="98"/>
      <c r="I49" s="98"/>
      <c r="J49" s="69"/>
      <c r="K49" s="79"/>
    </row>
    <row r="50" spans="3:11" ht="30.75" customHeight="1">
      <c r="C50" s="49" t="s">
        <v>54</v>
      </c>
      <c r="D50" s="100" t="s">
        <v>55</v>
      </c>
      <c r="E50" s="97">
        <f t="shared" ref="E50:F54" si="0">IF(E18=0,0,1)</f>
        <v>1</v>
      </c>
      <c r="F50" s="97">
        <f t="shared" si="0"/>
        <v>1</v>
      </c>
      <c r="G50" s="97">
        <f>IF(F50&gt;0,E50/F50*100,IF(E50=0,100,120))</f>
        <v>100</v>
      </c>
      <c r="H50" s="68" t="s">
        <v>83</v>
      </c>
      <c r="I50" s="97">
        <f>IF(G50&lt;80,3,IF(G50&gt;=80,IF(G50&lt;=120,2,1)))</f>
        <v>2</v>
      </c>
      <c r="J50" s="69"/>
      <c r="K50" s="79"/>
    </row>
    <row r="51" spans="3:11" ht="30">
      <c r="C51" s="49" t="s">
        <v>56</v>
      </c>
      <c r="D51" s="100" t="s">
        <v>57</v>
      </c>
      <c r="E51" s="97">
        <f t="shared" si="0"/>
        <v>0</v>
      </c>
      <c r="F51" s="97">
        <f t="shared" si="0"/>
        <v>0</v>
      </c>
      <c r="G51" s="97">
        <f>IF(F51&gt;0,E51/F51*100,IF(E51=0,100,120))</f>
        <v>100</v>
      </c>
      <c r="H51" s="68" t="s">
        <v>83</v>
      </c>
      <c r="I51" s="97">
        <f>IF(G51&lt;80,3,IF(G51&gt;=80,IF(G51&lt;=120,2,1)))</f>
        <v>2</v>
      </c>
      <c r="J51" s="69"/>
      <c r="K51" s="79"/>
    </row>
    <row r="52" spans="3:11" ht="30">
      <c r="C52" s="49" t="s">
        <v>59</v>
      </c>
      <c r="D52" s="100" t="s">
        <v>60</v>
      </c>
      <c r="E52" s="97">
        <f t="shared" si="0"/>
        <v>0</v>
      </c>
      <c r="F52" s="97">
        <f t="shared" si="0"/>
        <v>0</v>
      </c>
      <c r="G52" s="97">
        <f>IF(F52&gt;0,E52/F52*100,IF(E52=0,100,120))</f>
        <v>100</v>
      </c>
      <c r="H52" s="68" t="s">
        <v>83</v>
      </c>
      <c r="I52" s="97">
        <f>IF(G52&lt;80,3,IF(G52&gt;=80,IF(G52&lt;=120,2,1)))</f>
        <v>2</v>
      </c>
      <c r="J52" s="69"/>
      <c r="K52" s="79"/>
    </row>
    <row r="53" spans="3:11" ht="52.5" customHeight="1">
      <c r="C53" s="49" t="s">
        <v>8</v>
      </c>
      <c r="D53" s="94" t="s">
        <v>61</v>
      </c>
      <c r="E53" s="97">
        <f t="shared" si="0"/>
        <v>1</v>
      </c>
      <c r="F53" s="97">
        <f t="shared" si="0"/>
        <v>1</v>
      </c>
      <c r="G53" s="97">
        <f>IF(F53&gt;0,E53/F53*100,IF(E53=0,100,120))</f>
        <v>100</v>
      </c>
      <c r="H53" s="68" t="s">
        <v>83</v>
      </c>
      <c r="I53" s="97">
        <f>IF(G53&lt;80,3,IF(G53&gt;=80,IF(G53&lt;=120,2,1)))</f>
        <v>2</v>
      </c>
      <c r="J53" s="69"/>
      <c r="K53" s="79"/>
    </row>
    <row r="54" spans="3:11" ht="45">
      <c r="C54" s="49" t="s">
        <v>9</v>
      </c>
      <c r="D54" s="94" t="s">
        <v>62</v>
      </c>
      <c r="E54" s="97">
        <f t="shared" si="0"/>
        <v>1</v>
      </c>
      <c r="F54" s="97">
        <f t="shared" si="0"/>
        <v>1</v>
      </c>
      <c r="G54" s="97">
        <f>IF(F54&gt;0,E54/F54*100,IF(E54=0,100,120))</f>
        <v>100</v>
      </c>
      <c r="H54" s="68" t="s">
        <v>83</v>
      </c>
      <c r="I54" s="97">
        <f>IF(G54&lt;80,3,IF(G54&gt;=80,IF(G54&lt;=120,2,1)))</f>
        <v>2</v>
      </c>
      <c r="J54" s="69"/>
      <c r="K54" s="79"/>
    </row>
    <row r="55" spans="3:11" ht="30">
      <c r="C55" s="49" t="s">
        <v>10</v>
      </c>
      <c r="D55" s="94" t="s">
        <v>63</v>
      </c>
      <c r="E55" s="97">
        <f>E56</f>
        <v>0</v>
      </c>
      <c r="F55" s="97">
        <f>F56</f>
        <v>0</v>
      </c>
      <c r="G55" s="97">
        <f>G56</f>
        <v>100</v>
      </c>
      <c r="H55" s="68" t="s">
        <v>89</v>
      </c>
      <c r="I55" s="97">
        <f>I56</f>
        <v>2</v>
      </c>
      <c r="J55" s="69"/>
      <c r="K55" s="79"/>
    </row>
    <row r="56" spans="3:11" ht="51.75" customHeight="1">
      <c r="C56" s="49" t="s">
        <v>64</v>
      </c>
      <c r="D56" s="99" t="s">
        <v>90</v>
      </c>
      <c r="E56" s="97">
        <f>IF(E25=0,0,E24/E25*100)</f>
        <v>0</v>
      </c>
      <c r="F56" s="97">
        <f>IF(F25=0,0,F24/F25*100)</f>
        <v>0</v>
      </c>
      <c r="G56" s="97">
        <f>IF(F56&gt;0,E56/F56*100,IF(E56=0,100,120))</f>
        <v>100</v>
      </c>
      <c r="H56" s="68" t="s">
        <v>89</v>
      </c>
      <c r="I56" s="97">
        <f>IF(G56&lt;80,1,IF(G56&gt;=80,IF(G56&lt;=120,2,3)))</f>
        <v>2</v>
      </c>
      <c r="J56" s="69"/>
      <c r="K56" s="79"/>
    </row>
    <row r="57" spans="3:11" ht="30">
      <c r="C57" s="49" t="s">
        <v>11</v>
      </c>
      <c r="D57" s="94" t="s">
        <v>91</v>
      </c>
      <c r="E57" s="68"/>
      <c r="F57" s="68"/>
      <c r="G57" s="68"/>
      <c r="H57" s="68"/>
      <c r="I57" s="97">
        <f>(I59+I60)/2</f>
        <v>2</v>
      </c>
      <c r="J57" s="69"/>
      <c r="K57" s="79"/>
    </row>
    <row r="58" spans="3:11">
      <c r="C58" s="49"/>
      <c r="D58" s="94" t="s">
        <v>88</v>
      </c>
      <c r="E58" s="98"/>
      <c r="F58" s="98"/>
      <c r="G58" s="98"/>
      <c r="H58" s="98"/>
      <c r="I58" s="98"/>
      <c r="J58" s="69"/>
      <c r="K58" s="79"/>
    </row>
    <row r="59" spans="3:11" ht="45">
      <c r="C59" s="49" t="s">
        <v>68</v>
      </c>
      <c r="D59" s="100" t="s">
        <v>92</v>
      </c>
      <c r="E59" s="97">
        <f>IF(E28=0,0,E27/E28*100)</f>
        <v>0</v>
      </c>
      <c r="F59" s="97">
        <f>IF(F28=0,0,F27/F28*100)</f>
        <v>0</v>
      </c>
      <c r="G59" s="97">
        <f>IF(F59&gt;0,E59/F59*100,IF(E59=0,100,120))</f>
        <v>100</v>
      </c>
      <c r="H59" s="68" t="s">
        <v>89</v>
      </c>
      <c r="I59" s="97">
        <f>IF(G59&lt;80,1,IF(G59&gt;=80,IF(G59&lt;=120,2,3)))</f>
        <v>2</v>
      </c>
      <c r="J59" s="69"/>
      <c r="K59" s="79"/>
    </row>
    <row r="60" spans="3:11" ht="67.5" customHeight="1">
      <c r="C60" s="49" t="s">
        <v>71</v>
      </c>
      <c r="D60" s="102" t="s">
        <v>93</v>
      </c>
      <c r="E60" s="97">
        <f>IF(E30=0,0,E29/E30*100)</f>
        <v>0</v>
      </c>
      <c r="F60" s="97">
        <f>IF(F30=0,0,F29/F30*100)</f>
        <v>0</v>
      </c>
      <c r="G60" s="97">
        <f>IF(F60&gt;0,E60/F60*100,IF(E60=0,100,120))</f>
        <v>100</v>
      </c>
      <c r="H60" s="68" t="s">
        <v>89</v>
      </c>
      <c r="I60" s="97">
        <f>IF(G60&lt;80,1,IF(G60&gt;=80,IF(G60&lt;=120,2,3)))</f>
        <v>2</v>
      </c>
      <c r="J60" s="69"/>
      <c r="K60" s="79"/>
    </row>
    <row r="61" spans="3:11">
      <c r="C61" s="49" t="s">
        <v>12</v>
      </c>
      <c r="D61" s="185" t="s">
        <v>94</v>
      </c>
      <c r="E61" s="68"/>
      <c r="F61" s="68"/>
      <c r="G61" s="68"/>
      <c r="H61" s="68"/>
      <c r="I61" s="103">
        <f>(I39+I48+I53+I54+I55+I57)/6</f>
        <v>2</v>
      </c>
      <c r="J61" s="78"/>
      <c r="K61" s="79"/>
    </row>
    <row r="62" spans="3:11">
      <c r="C62" s="74"/>
      <c r="D62" s="104"/>
      <c r="E62" s="81"/>
      <c r="F62" s="81"/>
      <c r="G62" s="81"/>
      <c r="H62" s="81"/>
      <c r="I62" s="81"/>
      <c r="J62" s="105"/>
      <c r="K62" s="79"/>
    </row>
    <row r="63" spans="3:11">
      <c r="C63" s="14"/>
      <c r="D63" s="14" t="s">
        <v>21</v>
      </c>
      <c r="E63" s="106"/>
      <c r="F63" s="106"/>
      <c r="G63" s="107"/>
      <c r="H63" s="107"/>
      <c r="I63" s="107"/>
      <c r="J63" s="107"/>
      <c r="K63" s="107"/>
    </row>
    <row r="64" spans="3:11">
      <c r="C64" s="14"/>
      <c r="D64" s="16"/>
      <c r="E64" s="107"/>
      <c r="F64" s="107"/>
      <c r="G64" s="107"/>
      <c r="H64" s="107"/>
      <c r="I64" s="107"/>
      <c r="J64" s="107"/>
      <c r="K64" s="107"/>
    </row>
    <row r="65" spans="3:11">
      <c r="C65" s="17"/>
      <c r="D65" s="18" t="s">
        <v>193</v>
      </c>
      <c r="E65" s="108"/>
      <c r="F65" s="108" t="s">
        <v>194</v>
      </c>
      <c r="G65" s="108"/>
      <c r="H65" s="108"/>
      <c r="I65" s="20"/>
      <c r="J65" s="109"/>
      <c r="K65" s="107"/>
    </row>
    <row r="66" spans="3:11">
      <c r="C66" s="221" t="s">
        <v>22</v>
      </c>
      <c r="D66" s="221"/>
      <c r="E66" s="244" t="s">
        <v>23</v>
      </c>
      <c r="F66" s="244"/>
      <c r="G66" s="244"/>
      <c r="H66" s="244"/>
      <c r="I66" s="244"/>
      <c r="J66" s="25"/>
      <c r="K66" s="107"/>
    </row>
    <row r="67" spans="3:11">
      <c r="C67" s="22"/>
      <c r="D67" s="18" t="s">
        <v>195</v>
      </c>
      <c r="E67" s="108"/>
      <c r="F67" s="108" t="s">
        <v>196</v>
      </c>
      <c r="G67" s="108"/>
      <c r="H67" s="108"/>
      <c r="I67" s="20"/>
      <c r="J67" s="109"/>
      <c r="K67" s="107"/>
    </row>
    <row r="68" spans="3:11">
      <c r="C68" s="221" t="s">
        <v>24</v>
      </c>
      <c r="D68" s="221"/>
      <c r="E68" s="244" t="s">
        <v>23</v>
      </c>
      <c r="F68" s="244"/>
      <c r="G68" s="244"/>
      <c r="H68" s="244"/>
      <c r="I68" s="244"/>
      <c r="J68" s="110"/>
      <c r="K68" s="107"/>
    </row>
    <row r="69" spans="3:11">
      <c r="C69" s="23" t="str">
        <f>IF(DL_Tel&lt;&gt;"","Телефон: " &amp;DL_Tel &amp;", ","") &amp;IF(DL_email&lt;&gt;"","e-mail: " &amp;DL_email,"")</f>
        <v/>
      </c>
      <c r="D69" s="19" t="s">
        <v>197</v>
      </c>
      <c r="E69" s="108"/>
      <c r="F69" s="108"/>
      <c r="G69" s="108"/>
      <c r="H69" s="108"/>
      <c r="I69" s="108"/>
      <c r="J69" s="111"/>
      <c r="K69" s="107"/>
    </row>
    <row r="70" spans="3:11">
      <c r="C70" s="221" t="s">
        <v>25</v>
      </c>
      <c r="D70" s="221"/>
      <c r="E70" s="107"/>
      <c r="F70" s="107"/>
      <c r="G70" s="107"/>
      <c r="H70" s="107"/>
      <c r="I70" s="107"/>
      <c r="J70" s="107"/>
      <c r="K70" s="107"/>
    </row>
    <row r="71" spans="3:11">
      <c r="C71" s="38"/>
      <c r="D71" s="38"/>
      <c r="E71" s="38"/>
      <c r="F71" s="38"/>
      <c r="G71" s="38"/>
      <c r="H71" s="38"/>
      <c r="I71" s="38"/>
      <c r="J71" s="38"/>
      <c r="K71" s="38"/>
    </row>
    <row r="72" spans="3:11">
      <c r="C72" s="38"/>
      <c r="D72" s="38"/>
      <c r="E72" s="38"/>
      <c r="F72" s="38"/>
      <c r="G72" s="38"/>
      <c r="H72" s="38"/>
      <c r="I72" s="38"/>
      <c r="J72" s="38"/>
      <c r="K72" s="38"/>
    </row>
    <row r="73" spans="3:11">
      <c r="C73" s="38"/>
      <c r="D73" s="38"/>
      <c r="E73" s="38"/>
      <c r="F73" s="38"/>
      <c r="G73" s="38"/>
      <c r="H73" s="38"/>
      <c r="I73" s="38"/>
      <c r="J73" s="38"/>
      <c r="K73" s="38"/>
    </row>
    <row r="74" spans="3:11">
      <c r="C74" s="38"/>
      <c r="D74" s="38"/>
      <c r="E74" s="38"/>
      <c r="F74" s="38"/>
      <c r="G74" s="38"/>
      <c r="H74" s="38"/>
      <c r="I74" s="38"/>
      <c r="J74" s="38"/>
      <c r="K74" s="38"/>
    </row>
    <row r="75" spans="3:11">
      <c r="C75" s="38"/>
      <c r="D75" s="38"/>
      <c r="E75" s="38"/>
      <c r="F75" s="38"/>
      <c r="G75" s="38"/>
      <c r="H75" s="38"/>
      <c r="I75" s="38"/>
      <c r="J75" s="38"/>
      <c r="K75" s="38"/>
    </row>
  </sheetData>
  <mergeCells count="19">
    <mergeCell ref="C70:D70"/>
    <mergeCell ref="H36:H37"/>
    <mergeCell ref="I36:I37"/>
    <mergeCell ref="C66:D66"/>
    <mergeCell ref="E66:I66"/>
    <mergeCell ref="C36:C37"/>
    <mergeCell ref="D36:D37"/>
    <mergeCell ref="E36:F36"/>
    <mergeCell ref="G36:G37"/>
    <mergeCell ref="C68:D68"/>
    <mergeCell ref="E68:I68"/>
    <mergeCell ref="C34:D34"/>
    <mergeCell ref="E34:I35"/>
    <mergeCell ref="E6:F6"/>
    <mergeCell ref="C3:D3"/>
    <mergeCell ref="C4:D4"/>
    <mergeCell ref="C6:C7"/>
    <mergeCell ref="D6:D7"/>
    <mergeCell ref="C35:D35"/>
  </mergeCells>
  <phoneticPr fontId="0" type="noConversion"/>
  <conditionalFormatting sqref="E39 E41 E43:E44 G40 E66">
    <cfRule type="cellIs" dxfId="26" priority="19" stopIfTrue="1" operator="equal">
      <formula>""""""</formula>
    </cfRule>
    <cfRule type="cellIs" dxfId="25" priority="20" stopIfTrue="1" operator="between">
      <formula>""""""</formula>
      <formula>""""""</formula>
    </cfRule>
    <cfRule type="cellIs" dxfId="24" priority="21" stopIfTrue="1" operator="equal">
      <formula>""""""</formula>
    </cfRule>
  </conditionalFormatting>
  <conditionalFormatting sqref="E68">
    <cfRule type="cellIs" dxfId="23" priority="1" stopIfTrue="1" operator="equal">
      <formula>""""""</formula>
    </cfRule>
    <cfRule type="cellIs" dxfId="22" priority="2" stopIfTrue="1" operator="between">
      <formula>""""""</formula>
      <formula>""""""</formula>
    </cfRule>
    <cfRule type="cellIs" dxfId="21" priority="3" stopIfTrue="1" operator="equal">
      <formula>""""""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E27:F30 E10:F13 E15:F16 E24:F25">
      <formula1>0</formula1>
      <formula2>9.99999999999999E+23</formula2>
    </dataValidation>
    <dataValidation type="list" allowBlank="1" showInputMessage="1" showErrorMessage="1" sqref="E18:F22 E14:F14">
      <formula1>"0,1"</formula1>
    </dataValidation>
  </dataValidations>
  <pageMargins left="0.7" right="0.7" top="0.75" bottom="0.75" header="0.3" footer="0.3"/>
  <pageSetup paperSize="9" scale="76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C2:J93"/>
  <sheetViews>
    <sheetView topLeftCell="B1" zoomScaleNormal="100" workbookViewId="0">
      <selection activeCell="H35" sqref="H35"/>
    </sheetView>
  </sheetViews>
  <sheetFormatPr defaultRowHeight="15"/>
  <cols>
    <col min="3" max="3" width="10.42578125" customWidth="1"/>
    <col min="4" max="4" width="102.28515625" customWidth="1"/>
    <col min="5" max="5" width="11.28515625" customWidth="1"/>
    <col min="6" max="6" width="13.28515625" customWidth="1"/>
    <col min="7" max="7" width="12.5703125" customWidth="1"/>
    <col min="8" max="8" width="10.28515625" customWidth="1"/>
    <col min="9" max="9" width="12.5703125" customWidth="1"/>
  </cols>
  <sheetData>
    <row r="2" spans="3:10">
      <c r="C2" s="38"/>
      <c r="D2" s="2"/>
      <c r="E2" s="38"/>
      <c r="F2" s="39" t="s">
        <v>95</v>
      </c>
      <c r="G2" s="38"/>
      <c r="H2" s="38"/>
      <c r="I2" s="38"/>
      <c r="J2" s="38"/>
    </row>
    <row r="3" spans="3:10" ht="23.25" customHeight="1">
      <c r="C3" s="246" t="s">
        <v>96</v>
      </c>
      <c r="D3" s="246"/>
      <c r="E3" s="247" t="s">
        <v>236</v>
      </c>
      <c r="F3" s="248"/>
      <c r="G3" s="113"/>
      <c r="H3" s="113"/>
      <c r="I3" s="113"/>
      <c r="J3" s="104"/>
    </row>
    <row r="4" spans="3:10" ht="21.75" customHeight="1">
      <c r="C4" s="251" t="s">
        <v>198</v>
      </c>
      <c r="D4" s="251"/>
      <c r="E4" s="249"/>
      <c r="F4" s="250"/>
      <c r="G4" s="113"/>
      <c r="H4" s="113"/>
      <c r="I4" s="113"/>
      <c r="J4" s="104"/>
    </row>
    <row r="5" spans="3:10" ht="33" customHeight="1">
      <c r="C5" s="45" t="s">
        <v>35</v>
      </c>
      <c r="D5" s="45" t="s">
        <v>36</v>
      </c>
      <c r="E5" s="87" t="s">
        <v>97</v>
      </c>
      <c r="F5" s="87" t="s">
        <v>98</v>
      </c>
      <c r="G5" s="43"/>
      <c r="H5" s="44"/>
      <c r="I5" s="38"/>
      <c r="J5" s="38"/>
    </row>
    <row r="6" spans="3:10">
      <c r="C6" s="47" t="s">
        <v>6</v>
      </c>
      <c r="D6" s="47" t="s">
        <v>7</v>
      </c>
      <c r="E6" s="47" t="s">
        <v>8</v>
      </c>
      <c r="F6" s="47" t="s">
        <v>9</v>
      </c>
      <c r="G6" s="104"/>
      <c r="H6" s="48"/>
      <c r="I6" s="38"/>
      <c r="J6" s="38"/>
    </row>
    <row r="7" spans="3:10" ht="45">
      <c r="C7" s="49" t="s">
        <v>6</v>
      </c>
      <c r="D7" s="167" t="s">
        <v>173</v>
      </c>
      <c r="E7" s="59"/>
      <c r="F7" s="59"/>
      <c r="G7" s="114"/>
      <c r="H7" s="115"/>
      <c r="I7" s="116"/>
      <c r="J7" s="116"/>
    </row>
    <row r="8" spans="3:10">
      <c r="C8" s="49"/>
      <c r="D8" s="119" t="s">
        <v>88</v>
      </c>
      <c r="E8" s="168"/>
      <c r="F8" s="168"/>
      <c r="G8" s="114"/>
      <c r="H8" s="115"/>
      <c r="I8" s="116"/>
      <c r="J8" s="116"/>
    </row>
    <row r="9" spans="3:10" ht="30">
      <c r="C9" s="49" t="s">
        <v>40</v>
      </c>
      <c r="D9" s="167" t="s">
        <v>174</v>
      </c>
      <c r="E9" s="55">
        <v>15</v>
      </c>
      <c r="F9" s="55">
        <v>15</v>
      </c>
      <c r="G9" s="114"/>
      <c r="H9" s="115"/>
      <c r="I9" s="116"/>
      <c r="J9" s="116"/>
    </row>
    <row r="10" spans="3:10" ht="30">
      <c r="C10" s="165" t="s">
        <v>43</v>
      </c>
      <c r="D10" s="167" t="s">
        <v>175</v>
      </c>
      <c r="E10" s="55">
        <v>60</v>
      </c>
      <c r="F10" s="55">
        <v>100</v>
      </c>
      <c r="G10" s="114"/>
      <c r="H10" s="115"/>
      <c r="I10" s="116"/>
      <c r="J10" s="116"/>
    </row>
    <row r="11" spans="3:10">
      <c r="C11" s="165" t="s">
        <v>7</v>
      </c>
      <c r="D11" t="s">
        <v>176</v>
      </c>
      <c r="E11" s="59"/>
      <c r="F11" s="59"/>
      <c r="G11" s="114"/>
      <c r="H11" s="115"/>
      <c r="I11" s="116"/>
      <c r="J11" s="116"/>
    </row>
    <row r="12" spans="3:10">
      <c r="C12" s="165"/>
      <c r="D12" s="119" t="s">
        <v>88</v>
      </c>
      <c r="E12" s="168"/>
      <c r="F12" s="168"/>
      <c r="G12" s="114"/>
      <c r="H12" s="115"/>
      <c r="I12" s="116"/>
      <c r="J12" s="116"/>
    </row>
    <row r="13" spans="3:10" ht="30">
      <c r="C13" s="165" t="s">
        <v>54</v>
      </c>
      <c r="D13" s="167" t="s">
        <v>113</v>
      </c>
      <c r="E13" s="55">
        <v>2</v>
      </c>
      <c r="F13" s="55">
        <v>2</v>
      </c>
      <c r="G13" s="114"/>
      <c r="H13" s="115"/>
      <c r="I13" s="116"/>
      <c r="J13" s="116"/>
    </row>
    <row r="14" spans="3:10" ht="30">
      <c r="C14" s="169" t="s">
        <v>56</v>
      </c>
      <c r="D14" s="166" t="s">
        <v>114</v>
      </c>
      <c r="E14" s="55"/>
      <c r="F14" s="55"/>
      <c r="G14" s="114"/>
      <c r="H14" s="117"/>
      <c r="I14" s="116"/>
      <c r="J14" s="116"/>
    </row>
    <row r="15" spans="3:10" ht="30">
      <c r="C15" s="169" t="s">
        <v>45</v>
      </c>
      <c r="D15" s="118" t="s">
        <v>99</v>
      </c>
      <c r="E15" s="55">
        <v>30</v>
      </c>
      <c r="F15" s="55">
        <v>30</v>
      </c>
      <c r="G15" s="114"/>
      <c r="H15" s="63"/>
      <c r="I15" s="57"/>
      <c r="J15" s="57"/>
    </row>
    <row r="16" spans="3:10">
      <c r="C16" s="169" t="s">
        <v>47</v>
      </c>
      <c r="D16" s="118" t="s">
        <v>100</v>
      </c>
      <c r="E16" s="55">
        <v>30</v>
      </c>
      <c r="F16" s="55">
        <v>30</v>
      </c>
      <c r="G16" s="114"/>
      <c r="H16" s="62"/>
      <c r="I16" s="116"/>
      <c r="J16" s="116"/>
    </row>
    <row r="17" spans="3:10" ht="45">
      <c r="C17" s="169" t="s">
        <v>59</v>
      </c>
      <c r="D17" s="166" t="s">
        <v>172</v>
      </c>
      <c r="E17" s="55">
        <v>0</v>
      </c>
      <c r="F17" s="55">
        <v>0</v>
      </c>
      <c r="G17" s="114"/>
      <c r="H17" s="62"/>
      <c r="I17" s="116"/>
      <c r="J17" s="116"/>
    </row>
    <row r="18" spans="3:10" ht="30">
      <c r="C18" s="165" t="s">
        <v>8</v>
      </c>
      <c r="D18" s="167" t="s">
        <v>177</v>
      </c>
      <c r="E18" s="59"/>
      <c r="F18" s="59"/>
      <c r="G18" s="114"/>
      <c r="H18" s="62"/>
      <c r="I18" s="116"/>
      <c r="J18" s="116"/>
    </row>
    <row r="19" spans="3:10" ht="75">
      <c r="C19" s="165" t="s">
        <v>103</v>
      </c>
      <c r="D19" s="167" t="s">
        <v>178</v>
      </c>
      <c r="E19" s="55">
        <v>0</v>
      </c>
      <c r="F19" s="55">
        <v>0</v>
      </c>
      <c r="G19" s="114"/>
      <c r="H19" s="62"/>
      <c r="I19" s="116"/>
      <c r="J19" s="116"/>
    </row>
    <row r="20" spans="3:10">
      <c r="C20" s="165"/>
      <c r="D20" s="188" t="s">
        <v>184</v>
      </c>
      <c r="E20" s="55">
        <v>0</v>
      </c>
      <c r="F20" s="55">
        <v>0</v>
      </c>
      <c r="G20" s="114"/>
      <c r="H20" s="62"/>
      <c r="I20" s="116"/>
      <c r="J20" s="116"/>
    </row>
    <row r="21" spans="3:10" ht="30">
      <c r="C21" s="165" t="s">
        <v>9</v>
      </c>
      <c r="D21" s="167" t="s">
        <v>179</v>
      </c>
      <c r="E21" s="59"/>
      <c r="F21" s="59"/>
      <c r="G21" s="114"/>
      <c r="H21" s="62"/>
      <c r="I21" s="116"/>
      <c r="J21" s="116"/>
    </row>
    <row r="22" spans="3:10" ht="45">
      <c r="C22" s="165" t="s">
        <v>108</v>
      </c>
      <c r="D22" s="167" t="s">
        <v>180</v>
      </c>
      <c r="E22" s="55">
        <v>0</v>
      </c>
      <c r="F22" s="55">
        <v>0</v>
      </c>
      <c r="G22" s="114"/>
      <c r="H22" s="62"/>
      <c r="I22" s="116"/>
      <c r="J22" s="116"/>
    </row>
    <row r="23" spans="3:10">
      <c r="C23" s="165"/>
      <c r="D23" s="188" t="s">
        <v>184</v>
      </c>
      <c r="E23" s="170">
        <f>E20</f>
        <v>0</v>
      </c>
      <c r="F23" s="170">
        <f>F20</f>
        <v>0</v>
      </c>
      <c r="G23" s="114"/>
      <c r="H23" s="62"/>
      <c r="I23" s="116"/>
      <c r="J23" s="116"/>
    </row>
    <row r="24" spans="3:10" ht="30">
      <c r="C24" s="165" t="s">
        <v>10</v>
      </c>
      <c r="D24" s="167" t="s">
        <v>101</v>
      </c>
      <c r="E24" s="59"/>
      <c r="F24" s="59"/>
      <c r="G24" s="120"/>
      <c r="H24" s="69"/>
      <c r="I24" s="79"/>
      <c r="J24" s="79"/>
    </row>
    <row r="25" spans="3:10" ht="30">
      <c r="C25" s="165" t="s">
        <v>64</v>
      </c>
      <c r="D25" s="167" t="s">
        <v>181</v>
      </c>
      <c r="E25" s="55">
        <v>0</v>
      </c>
      <c r="F25" s="55">
        <v>0</v>
      </c>
      <c r="G25" s="120"/>
      <c r="H25" s="69"/>
      <c r="I25" s="79"/>
      <c r="J25" s="79"/>
    </row>
    <row r="26" spans="3:10">
      <c r="C26" s="165"/>
      <c r="D26" s="188" t="s">
        <v>186</v>
      </c>
      <c r="E26" s="170">
        <f>'ф.2.1 ИндИнф (Ин)'!E30</f>
        <v>0</v>
      </c>
      <c r="F26" s="170">
        <f>'ф.2.1 ИндИнф (Ин)'!F30</f>
        <v>0</v>
      </c>
      <c r="G26" s="120"/>
      <c r="H26" s="69"/>
      <c r="I26" s="79"/>
      <c r="J26" s="79"/>
    </row>
    <row r="27" spans="3:10" ht="30">
      <c r="C27" s="165" t="s">
        <v>11</v>
      </c>
      <c r="D27" s="167" t="s">
        <v>102</v>
      </c>
      <c r="E27" s="55"/>
      <c r="F27" s="55"/>
      <c r="G27" s="120"/>
      <c r="H27" s="69"/>
      <c r="I27" s="79"/>
      <c r="J27" s="79"/>
    </row>
    <row r="28" spans="3:10">
      <c r="C28" s="165"/>
      <c r="D28" s="119" t="s">
        <v>88</v>
      </c>
      <c r="E28" s="168"/>
      <c r="F28" s="168"/>
      <c r="G28" s="120"/>
      <c r="H28" s="69"/>
      <c r="I28" s="79"/>
      <c r="J28" s="79"/>
    </row>
    <row r="29" spans="3:10" ht="30">
      <c r="C29" s="165" t="s">
        <v>68</v>
      </c>
      <c r="D29" s="167" t="s">
        <v>104</v>
      </c>
      <c r="E29" s="64">
        <v>1</v>
      </c>
      <c r="F29" s="64">
        <v>1</v>
      </c>
      <c r="G29" s="120"/>
      <c r="H29" s="69"/>
      <c r="I29" s="79"/>
      <c r="J29" s="79"/>
    </row>
    <row r="30" spans="3:10" ht="45">
      <c r="C30" s="165" t="s">
        <v>71</v>
      </c>
      <c r="D30" s="167" t="s">
        <v>182</v>
      </c>
      <c r="E30" s="55">
        <v>0</v>
      </c>
      <c r="F30" s="55">
        <v>0</v>
      </c>
      <c r="G30" s="120"/>
      <c r="H30" s="69"/>
      <c r="I30" s="79"/>
      <c r="J30" s="79"/>
    </row>
    <row r="31" spans="3:10">
      <c r="C31" s="165"/>
      <c r="D31" s="188" t="s">
        <v>185</v>
      </c>
      <c r="E31" s="55">
        <v>0</v>
      </c>
      <c r="F31" s="55">
        <v>0</v>
      </c>
      <c r="G31" s="120"/>
      <c r="H31" s="69"/>
      <c r="I31" s="79"/>
      <c r="J31" s="79"/>
    </row>
    <row r="32" spans="3:10" ht="30">
      <c r="C32" s="165" t="s">
        <v>12</v>
      </c>
      <c r="D32" s="167" t="s">
        <v>107</v>
      </c>
      <c r="E32" s="59"/>
      <c r="F32" s="59"/>
      <c r="G32" s="120"/>
      <c r="H32" s="69"/>
      <c r="I32" s="79"/>
      <c r="J32" s="79"/>
    </row>
    <row r="33" spans="3:10" ht="45">
      <c r="C33" s="165" t="s">
        <v>150</v>
      </c>
      <c r="D33" s="167" t="s">
        <v>183</v>
      </c>
      <c r="E33" s="55">
        <v>0</v>
      </c>
      <c r="F33" s="55">
        <v>0</v>
      </c>
      <c r="G33" s="120"/>
      <c r="H33" s="69"/>
      <c r="I33" s="79"/>
      <c r="J33" s="79"/>
    </row>
    <row r="34" spans="3:10">
      <c r="C34" s="165"/>
      <c r="D34" s="188" t="s">
        <v>186</v>
      </c>
      <c r="E34" s="170">
        <v>0</v>
      </c>
      <c r="F34" s="170">
        <f>'ф.2.1 ИндИнф (Ин)'!F30</f>
        <v>0</v>
      </c>
      <c r="G34" s="120"/>
      <c r="H34" s="69"/>
      <c r="I34" s="79"/>
      <c r="J34" s="79"/>
    </row>
    <row r="35" spans="3:10" ht="43.5" customHeight="1">
      <c r="C35" s="165"/>
      <c r="D35" s="167"/>
      <c r="E35" s="168"/>
      <c r="F35" s="168"/>
      <c r="G35" s="120"/>
      <c r="H35" s="69"/>
      <c r="I35" s="79"/>
      <c r="J35" s="79"/>
    </row>
    <row r="36" spans="3:10">
      <c r="C36" s="74"/>
      <c r="D36" s="121"/>
      <c r="E36" s="121"/>
      <c r="F36" s="121"/>
      <c r="G36" s="121"/>
      <c r="H36" s="122"/>
      <c r="I36" s="122"/>
      <c r="J36" s="43"/>
    </row>
    <row r="37" spans="3:10">
      <c r="C37" s="74"/>
      <c r="D37" s="43"/>
      <c r="E37" s="43"/>
      <c r="F37" s="43"/>
      <c r="G37" s="43"/>
      <c r="H37" s="43"/>
      <c r="I37" s="39"/>
      <c r="J37" s="43"/>
    </row>
    <row r="38" spans="3:10" ht="15" customHeight="1">
      <c r="C38" s="252" t="s">
        <v>96</v>
      </c>
      <c r="D38" s="252"/>
      <c r="E38" s="253" t="s">
        <v>236</v>
      </c>
      <c r="F38" s="254"/>
      <c r="G38" s="254"/>
      <c r="H38" s="254"/>
      <c r="I38" s="255"/>
      <c r="J38" s="43"/>
    </row>
    <row r="39" spans="3:10">
      <c r="C39" s="241" t="s">
        <v>199</v>
      </c>
      <c r="D39" s="242"/>
      <c r="E39" s="256"/>
      <c r="F39" s="257"/>
      <c r="G39" s="257"/>
      <c r="H39" s="257"/>
      <c r="I39" s="258"/>
      <c r="J39" s="104"/>
    </row>
    <row r="40" spans="3:10" ht="15" customHeight="1">
      <c r="C40" s="240" t="s">
        <v>35</v>
      </c>
      <c r="D40" s="240" t="s">
        <v>74</v>
      </c>
      <c r="E40" s="245" t="s">
        <v>30</v>
      </c>
      <c r="F40" s="245"/>
      <c r="G40" s="245" t="s">
        <v>75</v>
      </c>
      <c r="H40" s="245" t="s">
        <v>109</v>
      </c>
      <c r="I40" s="245" t="s">
        <v>110</v>
      </c>
      <c r="J40" s="74"/>
    </row>
    <row r="41" spans="3:10" ht="38.25" customHeight="1">
      <c r="C41" s="245"/>
      <c r="D41" s="245"/>
      <c r="E41" s="87" t="s">
        <v>111</v>
      </c>
      <c r="F41" s="87" t="s">
        <v>112</v>
      </c>
      <c r="G41" s="245"/>
      <c r="H41" s="245"/>
      <c r="I41" s="245"/>
      <c r="J41" s="74"/>
    </row>
    <row r="42" spans="3:10">
      <c r="C42" s="90" t="s">
        <v>6</v>
      </c>
      <c r="D42" s="90" t="s">
        <v>7</v>
      </c>
      <c r="E42" s="90" t="s">
        <v>8</v>
      </c>
      <c r="F42" s="90" t="s">
        <v>9</v>
      </c>
      <c r="G42" s="90" t="s">
        <v>10</v>
      </c>
      <c r="H42" s="90" t="s">
        <v>11</v>
      </c>
      <c r="I42" s="90" t="s">
        <v>12</v>
      </c>
      <c r="J42" s="74"/>
    </row>
    <row r="43" spans="3:10" ht="45">
      <c r="C43" s="49" t="s">
        <v>6</v>
      </c>
      <c r="D43" s="167" t="s">
        <v>173</v>
      </c>
      <c r="E43" s="96"/>
      <c r="F43" s="96"/>
      <c r="G43" s="96"/>
      <c r="H43" s="96"/>
      <c r="I43" s="97">
        <f>(I45+I46)/2</f>
        <v>0.5</v>
      </c>
      <c r="J43" s="105"/>
    </row>
    <row r="44" spans="3:10">
      <c r="C44" s="49"/>
      <c r="D44" s="119" t="s">
        <v>88</v>
      </c>
      <c r="E44" s="96"/>
      <c r="F44" s="96"/>
      <c r="G44" s="96"/>
      <c r="H44" s="96"/>
      <c r="I44" s="96"/>
      <c r="J44" s="105"/>
    </row>
    <row r="45" spans="3:10" ht="30">
      <c r="C45" s="49" t="s">
        <v>40</v>
      </c>
      <c r="D45" s="167" t="s">
        <v>174</v>
      </c>
      <c r="E45" s="97">
        <f>E9</f>
        <v>15</v>
      </c>
      <c r="F45" s="97">
        <f>F9</f>
        <v>15</v>
      </c>
      <c r="G45" s="97">
        <f>IF(F45&gt;0,E45/F45*100,IF(E45=0,100,120))</f>
        <v>100</v>
      </c>
      <c r="H45" s="68" t="s">
        <v>89</v>
      </c>
      <c r="I45" s="97">
        <f>IF(G45&lt;80,0.25,IF(G45&gt;=80,IF(G45&lt;=120,0.5,0.75)))</f>
        <v>0.5</v>
      </c>
      <c r="J45" s="105"/>
    </row>
    <row r="46" spans="3:10" ht="30">
      <c r="C46" s="165" t="s">
        <v>43</v>
      </c>
      <c r="D46" s="167" t="s">
        <v>175</v>
      </c>
      <c r="E46" s="97">
        <v>100</v>
      </c>
      <c r="F46" s="97">
        <f>F10</f>
        <v>100</v>
      </c>
      <c r="G46" s="97">
        <f>IF(F46&gt;0,E46/F46*100,IF(E46=0,100,120))</f>
        <v>100</v>
      </c>
      <c r="H46" s="68" t="s">
        <v>89</v>
      </c>
      <c r="I46" s="97">
        <f>IF(G46&lt;80,0.25,IF(G46&gt;=80,IF(G46&lt;=120,0.5,0.75)))</f>
        <v>0.5</v>
      </c>
      <c r="J46" s="105"/>
    </row>
    <row r="47" spans="3:10">
      <c r="C47" s="165" t="s">
        <v>7</v>
      </c>
      <c r="D47" t="s">
        <v>176</v>
      </c>
      <c r="E47" s="68"/>
      <c r="F47" s="68"/>
      <c r="G47" s="68"/>
      <c r="H47" s="68"/>
      <c r="I47" s="97">
        <f>(I49+I50+I53)/3</f>
        <v>0.5</v>
      </c>
      <c r="J47" s="105"/>
    </row>
    <row r="48" spans="3:10">
      <c r="C48" s="165"/>
      <c r="D48" s="119" t="s">
        <v>88</v>
      </c>
      <c r="E48" s="68"/>
      <c r="F48" s="68"/>
      <c r="G48" s="68"/>
      <c r="H48" s="68"/>
      <c r="I48" s="68"/>
      <c r="J48" s="105"/>
    </row>
    <row r="49" spans="3:10" ht="30">
      <c r="C49" s="165" t="s">
        <v>54</v>
      </c>
      <c r="D49" s="167" t="s">
        <v>113</v>
      </c>
      <c r="E49" s="97">
        <f>E13</f>
        <v>2</v>
      </c>
      <c r="F49" s="97">
        <f>F13</f>
        <v>2</v>
      </c>
      <c r="G49" s="97">
        <f>IF(F49&gt;0,E49/F49*100,IF(E49=0,100,120))</f>
        <v>100</v>
      </c>
      <c r="H49" s="68" t="s">
        <v>89</v>
      </c>
      <c r="I49" s="97">
        <f>IF(G49&lt;80,0.25,IF(G49&gt;=80,IF(G49&lt;=120,0.5,0.75)))</f>
        <v>0.5</v>
      </c>
      <c r="J49" s="105"/>
    </row>
    <row r="50" spans="3:10" ht="30">
      <c r="C50" s="169" t="s">
        <v>56</v>
      </c>
      <c r="D50" s="166" t="s">
        <v>114</v>
      </c>
      <c r="E50" s="68"/>
      <c r="F50" s="68"/>
      <c r="G50" s="68"/>
      <c r="H50" s="68"/>
      <c r="I50" s="97">
        <f>(I51+I52)/2</f>
        <v>0.5</v>
      </c>
      <c r="J50" s="105"/>
    </row>
    <row r="51" spans="3:10" ht="30">
      <c r="C51" s="169" t="s">
        <v>45</v>
      </c>
      <c r="D51" s="118" t="s">
        <v>99</v>
      </c>
      <c r="E51" s="97">
        <f t="shared" ref="E51:F53" si="0">E15</f>
        <v>30</v>
      </c>
      <c r="F51" s="97">
        <f t="shared" si="0"/>
        <v>30</v>
      </c>
      <c r="G51" s="97">
        <f>IF(F51&gt;0,E51/F51*100,IF(E51=0,100,120))</f>
        <v>100</v>
      </c>
      <c r="H51" s="68" t="s">
        <v>89</v>
      </c>
      <c r="I51" s="97">
        <f>IF(G51&lt;80,0.25,IF(G51&gt;=80,IF(G51&lt;=120,0.5,0.75)))</f>
        <v>0.5</v>
      </c>
      <c r="J51" s="105"/>
    </row>
    <row r="52" spans="3:10">
      <c r="C52" s="169" t="s">
        <v>47</v>
      </c>
      <c r="D52" s="118" t="s">
        <v>100</v>
      </c>
      <c r="E52" s="97">
        <f t="shared" si="0"/>
        <v>30</v>
      </c>
      <c r="F52" s="97">
        <f t="shared" si="0"/>
        <v>30</v>
      </c>
      <c r="G52" s="97">
        <f>IF(F52&gt;0,E52/F52*100,IF(E52=0,100,120))</f>
        <v>100</v>
      </c>
      <c r="H52" s="68" t="s">
        <v>89</v>
      </c>
      <c r="I52" s="97">
        <f>IF(G52&lt;80,0.25,IF(G52&gt;=80,IF(G52&lt;=120,0.5,0.75)))</f>
        <v>0.5</v>
      </c>
      <c r="J52" s="105"/>
    </row>
    <row r="53" spans="3:10" ht="45">
      <c r="C53" s="169" t="s">
        <v>59</v>
      </c>
      <c r="D53" s="166" t="s">
        <v>172</v>
      </c>
      <c r="E53" s="97">
        <f t="shared" si="0"/>
        <v>0</v>
      </c>
      <c r="F53" s="97">
        <f t="shared" si="0"/>
        <v>0</v>
      </c>
      <c r="G53" s="97">
        <f>IF(F53&gt;0,E53/F53*100,IF(E53=0,100,120))</f>
        <v>100</v>
      </c>
      <c r="H53" s="68" t="s">
        <v>89</v>
      </c>
      <c r="I53" s="97">
        <f>IF(G53&lt;80,0.25,IF(G53&gt;=80,IF(G53&lt;=120,0.5,0.75)))</f>
        <v>0.5</v>
      </c>
      <c r="J53" s="105"/>
    </row>
    <row r="54" spans="3:10" ht="30">
      <c r="C54" s="165" t="s">
        <v>8</v>
      </c>
      <c r="D54" s="167" t="s">
        <v>177</v>
      </c>
      <c r="E54" s="97">
        <f>E55</f>
        <v>0</v>
      </c>
      <c r="F54" s="97">
        <f>F55</f>
        <v>0</v>
      </c>
      <c r="G54" s="97">
        <f>G55</f>
        <v>100</v>
      </c>
      <c r="H54" s="68" t="s">
        <v>89</v>
      </c>
      <c r="I54" s="97">
        <f>I55</f>
        <v>0.2</v>
      </c>
      <c r="J54" s="105"/>
    </row>
    <row r="55" spans="3:10" ht="75">
      <c r="C55" s="165" t="s">
        <v>103</v>
      </c>
      <c r="D55" s="167" t="s">
        <v>178</v>
      </c>
      <c r="E55" s="97">
        <f>IF(E20=0,0,E19/E20*100)</f>
        <v>0</v>
      </c>
      <c r="F55" s="97">
        <f>IF(F20=0,0,F19/F20*100)</f>
        <v>0</v>
      </c>
      <c r="G55" s="97">
        <f>IF(F55&gt;0,E55/F55*100,IF(E55=0,100,120))</f>
        <v>100</v>
      </c>
      <c r="H55" s="68" t="s">
        <v>89</v>
      </c>
      <c r="I55" s="97">
        <f>IF(G55&lt;80,0.25,IF(G55&gt;=80,IF(G55&lt;=120,0.2,0.3)))</f>
        <v>0.2</v>
      </c>
      <c r="J55" s="105"/>
    </row>
    <row r="56" spans="3:10" ht="30">
      <c r="C56" s="165" t="s">
        <v>9</v>
      </c>
      <c r="D56" s="167" t="s">
        <v>179</v>
      </c>
      <c r="E56" s="97">
        <f>E57</f>
        <v>0</v>
      </c>
      <c r="F56" s="97">
        <f>F57</f>
        <v>0</v>
      </c>
      <c r="G56" s="97">
        <f>G57</f>
        <v>100</v>
      </c>
      <c r="H56" s="68" t="s">
        <v>89</v>
      </c>
      <c r="I56" s="97">
        <f>I57</f>
        <v>0.2</v>
      </c>
      <c r="J56" s="105"/>
    </row>
    <row r="57" spans="3:10" ht="45">
      <c r="C57" s="165" t="s">
        <v>108</v>
      </c>
      <c r="D57" s="167" t="s">
        <v>180</v>
      </c>
      <c r="E57" s="97">
        <f>IF(E23=0,0,E22/E23*100)</f>
        <v>0</v>
      </c>
      <c r="F57" s="97">
        <f>IF(F23=0,0,F22/F23*100)</f>
        <v>0</v>
      </c>
      <c r="G57" s="97">
        <f>IF(F57&gt;0,E57/F57*100,IF(E57=0,100,120))</f>
        <v>100</v>
      </c>
      <c r="H57" s="68" t="s">
        <v>89</v>
      </c>
      <c r="I57" s="97">
        <f>IF(G57&lt;80,0.25,IF(G57&gt;=80,IF(G57&lt;=120,0.2,0.3)))</f>
        <v>0.2</v>
      </c>
      <c r="J57" s="105"/>
    </row>
    <row r="58" spans="3:10" ht="30">
      <c r="C58" s="165" t="s">
        <v>10</v>
      </c>
      <c r="D58" s="167" t="s">
        <v>101</v>
      </c>
      <c r="E58" s="97">
        <f>E59</f>
        <v>0</v>
      </c>
      <c r="F58" s="97">
        <f>F59</f>
        <v>0</v>
      </c>
      <c r="G58" s="97">
        <f>G59</f>
        <v>100</v>
      </c>
      <c r="H58" s="68" t="s">
        <v>89</v>
      </c>
      <c r="I58" s="97">
        <f>I59</f>
        <v>0.2</v>
      </c>
      <c r="J58" s="105"/>
    </row>
    <row r="59" spans="3:10" ht="30">
      <c r="C59" s="165" t="s">
        <v>64</v>
      </c>
      <c r="D59" s="167" t="s">
        <v>181</v>
      </c>
      <c r="E59" s="97">
        <f>IF(E26=0,0,E25/E26*100)</f>
        <v>0</v>
      </c>
      <c r="F59" s="97">
        <f>IF(F26=0,0,F25/F26*100)</f>
        <v>0</v>
      </c>
      <c r="G59" s="97">
        <f>IF(F59&gt;0,E59/F59*100,IF(E59=0,100,120))</f>
        <v>100</v>
      </c>
      <c r="H59" s="68" t="s">
        <v>89</v>
      </c>
      <c r="I59" s="97">
        <f>IF(G59&lt;80,0.25,IF(G59&gt;=80,IF(G59&lt;=120,0.2,0.3)))</f>
        <v>0.2</v>
      </c>
      <c r="J59" s="105"/>
    </row>
    <row r="60" spans="3:10" ht="30">
      <c r="C60" s="165" t="s">
        <v>11</v>
      </c>
      <c r="D60" s="167" t="s">
        <v>102</v>
      </c>
      <c r="E60" s="68"/>
      <c r="F60" s="68"/>
      <c r="G60" s="68"/>
      <c r="H60" s="68"/>
      <c r="I60" s="97">
        <f>(I62+I63)/2</f>
        <v>0.35</v>
      </c>
      <c r="J60" s="105"/>
    </row>
    <row r="61" spans="3:10">
      <c r="C61" s="165"/>
      <c r="D61" s="119" t="s">
        <v>88</v>
      </c>
      <c r="E61" s="68"/>
      <c r="F61" s="68"/>
      <c r="G61" s="68"/>
      <c r="H61" s="68"/>
      <c r="I61" s="68"/>
      <c r="J61" s="105"/>
    </row>
    <row r="62" spans="3:10" ht="30">
      <c r="C62" s="165" t="s">
        <v>68</v>
      </c>
      <c r="D62" s="167" t="s">
        <v>104</v>
      </c>
      <c r="E62" s="97">
        <f>IF(E29=0,0,1)</f>
        <v>1</v>
      </c>
      <c r="F62" s="97">
        <f>IF(F29=0,0,1)</f>
        <v>1</v>
      </c>
      <c r="G62" s="97">
        <f>IF(F62&gt;0,E62/F62*100,IF(E62=0,100,120))</f>
        <v>100</v>
      </c>
      <c r="H62" s="68" t="s">
        <v>83</v>
      </c>
      <c r="I62" s="97">
        <f>IF(G62&lt;80,0.75,IF(G62&gt;=80,IF(G62&lt;=120,0.5,0.25)))</f>
        <v>0.5</v>
      </c>
      <c r="J62" s="105"/>
    </row>
    <row r="63" spans="3:10" ht="45">
      <c r="C63" s="165" t="s">
        <v>71</v>
      </c>
      <c r="D63" s="167" t="s">
        <v>182</v>
      </c>
      <c r="E63" s="97">
        <f>IF(E31=0,0,E30/E31*100)</f>
        <v>0</v>
      </c>
      <c r="F63" s="97">
        <f>IF(F31=0,0,F30/F31*100)</f>
        <v>0</v>
      </c>
      <c r="G63" s="97">
        <f>IF(F63&gt;0,E63/F63*100,IF(E63=0,100,120))</f>
        <v>100</v>
      </c>
      <c r="H63" s="68" t="s">
        <v>89</v>
      </c>
      <c r="I63" s="97">
        <f>IF(G63&lt;80,0.25,IF(G63&gt;=80,IF(G63&lt;=120,0.2,0.3)))</f>
        <v>0.2</v>
      </c>
      <c r="J63" s="105"/>
    </row>
    <row r="64" spans="3:10" ht="30">
      <c r="C64" s="165" t="s">
        <v>12</v>
      </c>
      <c r="D64" s="167" t="s">
        <v>107</v>
      </c>
      <c r="E64" s="97">
        <f>E65</f>
        <v>0</v>
      </c>
      <c r="F64" s="97">
        <f>F65</f>
        <v>0</v>
      </c>
      <c r="G64" s="97">
        <f>G65</f>
        <v>100</v>
      </c>
      <c r="H64" s="68" t="s">
        <v>89</v>
      </c>
      <c r="I64" s="97">
        <f>I65</f>
        <v>0.2</v>
      </c>
      <c r="J64" s="105"/>
    </row>
    <row r="65" spans="3:10" ht="45">
      <c r="C65" s="165" t="s">
        <v>150</v>
      </c>
      <c r="D65" s="167" t="s">
        <v>183</v>
      </c>
      <c r="E65" s="97">
        <f>IF(E34=0,0,E33/E34*100)</f>
        <v>0</v>
      </c>
      <c r="F65" s="97">
        <f>IF(F34=0,0,F33/F34*100)</f>
        <v>0</v>
      </c>
      <c r="G65" s="97">
        <f>IF(F65&gt;0,E65/F65*100,IF(E65=0,100,120))</f>
        <v>100</v>
      </c>
      <c r="H65" s="68" t="s">
        <v>89</v>
      </c>
      <c r="I65" s="97">
        <f>IF(G65&lt;80,0.25,IF(G65&gt;=80,IF(G65&lt;=120,0.2,0.3)))</f>
        <v>0.2</v>
      </c>
      <c r="J65" s="105"/>
    </row>
    <row r="66" spans="3:10">
      <c r="C66" s="165" t="s">
        <v>13</v>
      </c>
      <c r="D66" s="186" t="s">
        <v>115</v>
      </c>
      <c r="E66" s="68"/>
      <c r="F66" s="68"/>
      <c r="G66" s="68"/>
      <c r="H66" s="68"/>
      <c r="I66" s="103">
        <f>(I43+I47+I54+I56+I58+I60+I64)/7</f>
        <v>0.30714285714285711</v>
      </c>
      <c r="J66" s="105"/>
    </row>
    <row r="67" spans="3:10">
      <c r="C67" s="165"/>
      <c r="D67" s="119"/>
      <c r="E67" s="68"/>
      <c r="F67" s="68"/>
      <c r="G67" s="68"/>
      <c r="H67" s="68"/>
      <c r="I67" s="68"/>
      <c r="J67" s="105"/>
    </row>
    <row r="68" spans="3:10">
      <c r="C68" s="74"/>
      <c r="D68" s="104"/>
      <c r="E68" s="104"/>
      <c r="F68" s="104"/>
      <c r="G68" s="104"/>
      <c r="H68" s="104"/>
      <c r="I68" s="104"/>
      <c r="J68" s="104"/>
    </row>
    <row r="69" spans="3:10">
      <c r="C69" s="14"/>
      <c r="D69" s="14" t="s">
        <v>21</v>
      </c>
      <c r="E69" s="106"/>
      <c r="F69" s="106"/>
      <c r="G69" s="107"/>
      <c r="H69" s="107"/>
      <c r="I69" s="107"/>
      <c r="J69" s="107"/>
    </row>
    <row r="70" spans="3:10">
      <c r="C70" s="14"/>
      <c r="D70" s="16"/>
      <c r="E70" s="107"/>
      <c r="F70" s="107"/>
      <c r="G70" s="107"/>
      <c r="H70" s="107"/>
      <c r="I70" s="107"/>
      <c r="J70" s="107"/>
    </row>
    <row r="71" spans="3:10">
      <c r="C71" s="17"/>
      <c r="D71" s="18" t="s">
        <v>193</v>
      </c>
      <c r="E71" s="108"/>
      <c r="F71" s="108" t="s">
        <v>194</v>
      </c>
      <c r="G71" s="108"/>
      <c r="H71" s="108"/>
      <c r="I71" s="20"/>
      <c r="J71" s="107"/>
    </row>
    <row r="72" spans="3:10">
      <c r="C72" s="221" t="s">
        <v>22</v>
      </c>
      <c r="D72" s="221"/>
      <c r="E72" s="244" t="s">
        <v>23</v>
      </c>
      <c r="F72" s="244"/>
      <c r="G72" s="244"/>
      <c r="H72" s="244"/>
      <c r="I72" s="244"/>
      <c r="J72" s="107"/>
    </row>
    <row r="73" spans="3:10">
      <c r="C73" s="22"/>
      <c r="D73" s="18" t="s">
        <v>195</v>
      </c>
      <c r="E73" s="108"/>
      <c r="F73" s="108" t="s">
        <v>196</v>
      </c>
      <c r="G73" s="108"/>
      <c r="H73" s="108"/>
      <c r="I73" s="20"/>
      <c r="J73" s="107"/>
    </row>
    <row r="74" spans="3:10">
      <c r="C74" s="221" t="s">
        <v>24</v>
      </c>
      <c r="D74" s="221"/>
      <c r="E74" s="244" t="s">
        <v>23</v>
      </c>
      <c r="F74" s="244"/>
      <c r="G74" s="244"/>
      <c r="H74" s="244"/>
      <c r="I74" s="244"/>
      <c r="J74" s="107"/>
    </row>
    <row r="75" spans="3:10">
      <c r="C75" s="23" t="str">
        <f>IF(DL_Tel&lt;&gt;"","Телефон: " &amp;DL_Tel &amp;", ","") &amp;IF(DL_email&lt;&gt;"","e-mail: " &amp;DL_email,"")</f>
        <v/>
      </c>
      <c r="D75" s="19" t="s">
        <v>197</v>
      </c>
      <c r="E75" s="108"/>
      <c r="F75" s="108"/>
      <c r="G75" s="108"/>
      <c r="H75" s="108"/>
      <c r="I75" s="108"/>
      <c r="J75" s="107"/>
    </row>
    <row r="76" spans="3:10">
      <c r="C76" s="221" t="s">
        <v>25</v>
      </c>
      <c r="D76" s="221"/>
      <c r="E76" s="107"/>
      <c r="F76" s="107"/>
      <c r="G76" s="107"/>
      <c r="H76" s="107"/>
      <c r="I76" s="107"/>
      <c r="J76" s="107"/>
    </row>
    <row r="77" spans="3:10">
      <c r="C77" s="38"/>
      <c r="D77" s="38"/>
      <c r="E77" s="38"/>
      <c r="F77" s="38"/>
      <c r="G77" s="38"/>
      <c r="H77" s="38"/>
      <c r="I77" s="38"/>
      <c r="J77" s="38"/>
    </row>
    <row r="78" spans="3:10">
      <c r="C78" s="38"/>
      <c r="D78" s="38"/>
      <c r="E78" s="38"/>
      <c r="F78" s="38"/>
      <c r="G78" s="38"/>
      <c r="H78" s="38"/>
      <c r="I78" s="38"/>
      <c r="J78" s="38"/>
    </row>
    <row r="79" spans="3:10">
      <c r="C79" s="38"/>
      <c r="D79" s="38"/>
      <c r="E79" s="38"/>
      <c r="F79" s="38"/>
      <c r="G79" s="38"/>
      <c r="H79" s="38"/>
      <c r="I79" s="38"/>
      <c r="J79" s="38"/>
    </row>
    <row r="80" spans="3:10">
      <c r="C80" s="38"/>
      <c r="D80" s="38"/>
      <c r="E80" s="38"/>
      <c r="F80" s="38"/>
      <c r="G80" s="38"/>
      <c r="H80" s="38"/>
      <c r="I80" s="38"/>
      <c r="J80" s="38"/>
    </row>
    <row r="81" spans="3:10">
      <c r="C81" s="38"/>
      <c r="D81" s="38"/>
      <c r="E81" s="38"/>
      <c r="F81" s="38"/>
      <c r="G81" s="38"/>
      <c r="H81" s="38"/>
      <c r="I81" s="38"/>
      <c r="J81" s="38"/>
    </row>
    <row r="82" spans="3:10">
      <c r="C82" s="38"/>
      <c r="D82" s="38"/>
      <c r="E82" s="38"/>
      <c r="F82" s="38"/>
      <c r="G82" s="38"/>
      <c r="H82" s="38"/>
      <c r="I82" s="38"/>
      <c r="J82" s="38"/>
    </row>
    <row r="83" spans="3:10">
      <c r="C83" s="38"/>
      <c r="D83" s="38"/>
      <c r="E83" s="38"/>
      <c r="F83" s="38"/>
      <c r="G83" s="38"/>
      <c r="H83" s="38"/>
      <c r="I83" s="38"/>
      <c r="J83" s="38"/>
    </row>
    <row r="84" spans="3:10">
      <c r="C84" s="38"/>
      <c r="D84" s="38"/>
      <c r="E84" s="38"/>
      <c r="F84" s="38"/>
      <c r="G84" s="38"/>
      <c r="H84" s="38"/>
      <c r="I84" s="38"/>
      <c r="J84" s="38"/>
    </row>
    <row r="85" spans="3:10">
      <c r="C85" s="38"/>
      <c r="D85" s="38"/>
      <c r="E85" s="38"/>
      <c r="F85" s="38"/>
      <c r="G85" s="38"/>
      <c r="H85" s="38"/>
      <c r="I85" s="38"/>
      <c r="J85" s="38"/>
    </row>
    <row r="86" spans="3:10">
      <c r="C86" s="38"/>
      <c r="D86" s="38"/>
      <c r="E86" s="38"/>
      <c r="F86" s="38"/>
      <c r="G86" s="38"/>
      <c r="H86" s="38"/>
      <c r="I86" s="38"/>
      <c r="J86" s="38"/>
    </row>
    <row r="87" spans="3:10">
      <c r="C87" s="38"/>
      <c r="D87" s="38"/>
      <c r="E87" s="38"/>
      <c r="F87" s="38"/>
      <c r="G87" s="38"/>
      <c r="H87" s="38"/>
      <c r="I87" s="38"/>
      <c r="J87" s="38"/>
    </row>
    <row r="88" spans="3:10">
      <c r="C88" s="38"/>
      <c r="D88" s="38"/>
      <c r="E88" s="38"/>
      <c r="F88" s="38"/>
      <c r="G88" s="38"/>
      <c r="H88" s="38"/>
      <c r="I88" s="38"/>
      <c r="J88" s="38"/>
    </row>
    <row r="89" spans="3:10">
      <c r="C89" s="38"/>
      <c r="D89" s="38"/>
      <c r="E89" s="38"/>
      <c r="F89" s="38"/>
      <c r="G89" s="38"/>
      <c r="H89" s="38"/>
      <c r="I89" s="38"/>
      <c r="J89" s="38"/>
    </row>
    <row r="90" spans="3:10">
      <c r="C90" s="38"/>
      <c r="D90" s="38"/>
      <c r="E90" s="38"/>
      <c r="F90" s="38"/>
      <c r="G90" s="38"/>
      <c r="H90" s="38"/>
      <c r="I90" s="38"/>
      <c r="J90" s="38"/>
    </row>
    <row r="91" spans="3:10">
      <c r="C91" s="38"/>
      <c r="D91" s="38"/>
      <c r="E91" s="38"/>
      <c r="F91" s="38"/>
      <c r="G91" s="38"/>
      <c r="H91" s="38"/>
      <c r="I91" s="38"/>
      <c r="J91" s="38"/>
    </row>
    <row r="92" spans="3:10">
      <c r="C92" s="38"/>
      <c r="D92" s="38"/>
      <c r="E92" s="38"/>
      <c r="F92" s="38"/>
      <c r="G92" s="38"/>
      <c r="H92" s="38"/>
      <c r="I92" s="38"/>
      <c r="J92" s="38"/>
    </row>
    <row r="93" spans="3:10">
      <c r="C93" s="38"/>
      <c r="D93" s="38"/>
      <c r="E93" s="38"/>
      <c r="F93" s="38"/>
      <c r="G93" s="38"/>
      <c r="H93" s="38"/>
      <c r="I93" s="38"/>
      <c r="J93" s="38"/>
    </row>
  </sheetData>
  <mergeCells count="17">
    <mergeCell ref="E40:F40"/>
    <mergeCell ref="C3:D3"/>
    <mergeCell ref="E3:F4"/>
    <mergeCell ref="C4:D4"/>
    <mergeCell ref="C38:D38"/>
    <mergeCell ref="E38:I39"/>
    <mergeCell ref="C39:D39"/>
    <mergeCell ref="G40:G41"/>
    <mergeCell ref="H40:H41"/>
    <mergeCell ref="I40:I41"/>
    <mergeCell ref="C40:C41"/>
    <mergeCell ref="D40:D41"/>
    <mergeCell ref="C76:D76"/>
    <mergeCell ref="C72:D72"/>
    <mergeCell ref="E72:I72"/>
    <mergeCell ref="C74:D74"/>
    <mergeCell ref="E74:I74"/>
  </mergeCells>
  <phoneticPr fontId="0" type="noConversion"/>
  <conditionalFormatting sqref="G48 E47:E48 E50:E51 F51 E52:F52 E54:G59 E63:G65 E72">
    <cfRule type="cellIs" dxfId="20" priority="64" stopIfTrue="1" operator="equal">
      <formula>""""""</formula>
    </cfRule>
    <cfRule type="cellIs" dxfId="19" priority="65" stopIfTrue="1" operator="between">
      <formula>""""""</formula>
      <formula>""""""</formula>
    </cfRule>
    <cfRule type="cellIs" dxfId="18" priority="66" stopIfTrue="1" operator="equal">
      <formula>""""""</formula>
    </cfRule>
  </conditionalFormatting>
  <conditionalFormatting sqref="E74">
    <cfRule type="cellIs" dxfId="17" priority="1" stopIfTrue="1" operator="equal">
      <formula>""""""</formula>
    </cfRule>
    <cfRule type="cellIs" dxfId="16" priority="2" stopIfTrue="1" operator="between">
      <formula>""""""</formula>
      <formula>""""""</formula>
    </cfRule>
    <cfRule type="cellIs" dxfId="15" priority="3" stopIfTrue="1" operator="equal">
      <formula>""""""</formula>
    </cfRule>
  </conditionalFormatting>
  <dataValidations count="2">
    <dataValidation type="list" allowBlank="1" showInputMessage="1" showErrorMessage="1" sqref="E29:F29">
      <formula1>"0,1"</formula1>
    </dataValidation>
    <dataValidation type="decimal" allowBlank="1" showErrorMessage="1" errorTitle="Ошибка" error="Допускается ввод только неотрицательных чисел!" sqref="E7:F28 E30:F35">
      <formula1>0</formula1>
      <formula2>9.99999999999999E+23</formula2>
    </dataValidation>
  </dataValidations>
  <pageMargins left="0.7" right="0.7" top="0.75" bottom="0.75" header="0.3" footer="0.3"/>
  <pageSetup paperSize="9" scale="68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B2:I98"/>
  <sheetViews>
    <sheetView workbookViewId="0">
      <selection activeCell="D41" sqref="D41"/>
    </sheetView>
  </sheetViews>
  <sheetFormatPr defaultRowHeight="15"/>
  <cols>
    <col min="1" max="1" width="9.28515625" customWidth="1"/>
    <col min="3" max="3" width="92" customWidth="1"/>
  </cols>
  <sheetData>
    <row r="2" spans="2:9">
      <c r="B2" s="38"/>
      <c r="C2" s="2"/>
      <c r="D2" s="38"/>
      <c r="E2" s="39"/>
      <c r="F2" s="38"/>
      <c r="G2" s="38"/>
      <c r="H2" s="38"/>
      <c r="I2" s="38"/>
    </row>
    <row r="3" spans="2:9" ht="24" customHeight="1">
      <c r="B3" s="272" t="s">
        <v>116</v>
      </c>
      <c r="C3" s="272"/>
      <c r="D3" s="112"/>
      <c r="E3" s="112"/>
      <c r="F3" s="112"/>
      <c r="G3" s="38"/>
      <c r="H3" s="38"/>
      <c r="I3" s="38"/>
    </row>
    <row r="4" spans="2:9" ht="35.25" customHeight="1">
      <c r="B4" s="238" t="s">
        <v>198</v>
      </c>
      <c r="C4" s="238"/>
      <c r="D4" s="41"/>
      <c r="E4" s="41"/>
      <c r="F4" s="123"/>
      <c r="G4" s="123"/>
      <c r="H4" s="123"/>
      <c r="I4" s="123"/>
    </row>
    <row r="5" spans="2:9">
      <c r="B5" s="239" t="s">
        <v>35</v>
      </c>
      <c r="C5" s="239" t="s">
        <v>36</v>
      </c>
      <c r="D5" s="266" t="s">
        <v>236</v>
      </c>
      <c r="E5" s="267"/>
      <c r="F5" s="43"/>
      <c r="G5" s="44"/>
      <c r="H5" s="38"/>
      <c r="I5" s="38"/>
    </row>
    <row r="6" spans="2:9">
      <c r="B6" s="240"/>
      <c r="C6" s="240"/>
      <c r="D6" s="87" t="s">
        <v>97</v>
      </c>
      <c r="E6" s="87" t="s">
        <v>98</v>
      </c>
      <c r="F6" s="268"/>
      <c r="G6" s="269"/>
      <c r="H6" s="269"/>
      <c r="I6" s="125"/>
    </row>
    <row r="7" spans="2:9">
      <c r="B7" s="90" t="s">
        <v>6</v>
      </c>
      <c r="C7" s="47" t="s">
        <v>7</v>
      </c>
      <c r="D7" s="47" t="s">
        <v>8</v>
      </c>
      <c r="E7" s="47" t="s">
        <v>9</v>
      </c>
      <c r="F7" s="124"/>
      <c r="G7" s="84"/>
      <c r="H7" s="84"/>
      <c r="I7" s="84"/>
    </row>
    <row r="8" spans="2:9" ht="25.5">
      <c r="B8" s="49" t="s">
        <v>6</v>
      </c>
      <c r="C8" s="172" t="s">
        <v>117</v>
      </c>
      <c r="D8" s="64">
        <v>1</v>
      </c>
      <c r="E8" s="64">
        <v>1</v>
      </c>
      <c r="F8" s="126"/>
      <c r="G8" s="127"/>
      <c r="H8" s="127"/>
      <c r="I8" s="127"/>
    </row>
    <row r="9" spans="2:9">
      <c r="B9" s="49" t="s">
        <v>7</v>
      </c>
      <c r="C9" s="173" t="s">
        <v>118</v>
      </c>
      <c r="D9" s="68"/>
      <c r="E9" s="68"/>
      <c r="F9" s="126"/>
      <c r="G9" s="127"/>
      <c r="H9" s="127"/>
      <c r="I9" s="127"/>
    </row>
    <row r="10" spans="2:9">
      <c r="B10" s="49"/>
      <c r="C10" s="173" t="s">
        <v>88</v>
      </c>
      <c r="D10" s="68"/>
      <c r="E10" s="68"/>
      <c r="F10" s="126"/>
      <c r="G10" s="127"/>
      <c r="H10" s="127"/>
      <c r="I10" s="127"/>
    </row>
    <row r="11" spans="2:9" ht="25.5">
      <c r="B11" s="49" t="s">
        <v>54</v>
      </c>
      <c r="C11" s="174" t="s">
        <v>187</v>
      </c>
      <c r="D11" s="55">
        <v>0</v>
      </c>
      <c r="E11" s="55">
        <v>0</v>
      </c>
      <c r="F11" s="129"/>
      <c r="G11" s="130"/>
      <c r="H11" s="131"/>
      <c r="I11" s="131"/>
    </row>
    <row r="12" spans="2:9">
      <c r="B12" s="49"/>
      <c r="C12" s="175" t="s">
        <v>70</v>
      </c>
      <c r="D12" s="178">
        <f>E12</f>
        <v>0</v>
      </c>
      <c r="E12" s="178">
        <f>'ф.2.2 ИндИспол (Ис)'!F34</f>
        <v>0</v>
      </c>
      <c r="F12" s="132"/>
      <c r="G12" s="130"/>
      <c r="H12" s="131"/>
      <c r="I12" s="131"/>
    </row>
    <row r="13" spans="2:9" ht="25.5" customHeight="1">
      <c r="B13" s="49" t="s">
        <v>56</v>
      </c>
      <c r="C13" s="174" t="s">
        <v>188</v>
      </c>
      <c r="D13" s="55">
        <v>0</v>
      </c>
      <c r="E13" s="55">
        <v>0</v>
      </c>
      <c r="F13" s="132"/>
      <c r="G13" s="130"/>
      <c r="H13" s="130"/>
      <c r="I13" s="130"/>
    </row>
    <row r="14" spans="2:9" ht="41.25" customHeight="1">
      <c r="B14" s="49" t="s">
        <v>59</v>
      </c>
      <c r="C14" s="174" t="s">
        <v>189</v>
      </c>
      <c r="D14" s="55">
        <v>0</v>
      </c>
      <c r="E14" s="55">
        <v>0</v>
      </c>
      <c r="F14" s="132"/>
      <c r="G14" s="130"/>
      <c r="H14" s="130"/>
      <c r="I14" s="130"/>
    </row>
    <row r="15" spans="2:9" ht="38.25" customHeight="1">
      <c r="B15" s="49" t="s">
        <v>119</v>
      </c>
      <c r="C15" s="174" t="s">
        <v>189</v>
      </c>
      <c r="D15" s="55">
        <v>0</v>
      </c>
      <c r="E15" s="55">
        <v>0</v>
      </c>
      <c r="F15" s="129"/>
      <c r="G15" s="130"/>
      <c r="H15" s="130"/>
      <c r="I15" s="130"/>
    </row>
    <row r="16" spans="2:9" ht="25.5">
      <c r="B16" s="49" t="s">
        <v>120</v>
      </c>
      <c r="C16" s="174" t="s">
        <v>190</v>
      </c>
      <c r="D16" s="55">
        <v>0</v>
      </c>
      <c r="E16" s="55">
        <v>0</v>
      </c>
      <c r="F16" s="129"/>
      <c r="G16" s="130"/>
      <c r="H16" s="130"/>
      <c r="I16" s="130"/>
    </row>
    <row r="17" spans="2:9" ht="25.5">
      <c r="B17" s="49" t="s">
        <v>121</v>
      </c>
      <c r="C17" s="174" t="s">
        <v>122</v>
      </c>
      <c r="D17" s="55">
        <v>0</v>
      </c>
      <c r="E17" s="55">
        <v>0</v>
      </c>
      <c r="F17" s="129"/>
      <c r="G17" s="130"/>
      <c r="H17" s="130"/>
      <c r="I17" s="130"/>
    </row>
    <row r="18" spans="2:9">
      <c r="B18" s="49" t="s">
        <v>8</v>
      </c>
      <c r="C18" s="173" t="s">
        <v>123</v>
      </c>
      <c r="D18" s="73"/>
      <c r="E18" s="73"/>
      <c r="F18" s="129"/>
      <c r="G18" s="130"/>
      <c r="H18" s="130"/>
      <c r="I18" s="130"/>
    </row>
    <row r="19" spans="2:9">
      <c r="B19" s="49"/>
      <c r="C19" s="173" t="s">
        <v>88</v>
      </c>
      <c r="D19" s="73"/>
      <c r="E19" s="73"/>
      <c r="F19" s="129"/>
      <c r="G19" s="130"/>
      <c r="H19" s="130"/>
      <c r="I19" s="130"/>
    </row>
    <row r="20" spans="2:9" ht="25.5">
      <c r="B20" s="49" t="s">
        <v>103</v>
      </c>
      <c r="C20" s="174" t="s">
        <v>124</v>
      </c>
      <c r="D20" s="55">
        <v>10</v>
      </c>
      <c r="E20" s="55">
        <v>10</v>
      </c>
      <c r="F20" s="129"/>
      <c r="G20" s="130"/>
      <c r="H20" s="130"/>
      <c r="I20" s="130"/>
    </row>
    <row r="21" spans="2:9" ht="25.5">
      <c r="B21" s="49" t="s">
        <v>105</v>
      </c>
      <c r="C21" s="174" t="s">
        <v>125</v>
      </c>
      <c r="D21" s="168"/>
      <c r="E21" s="168"/>
      <c r="F21" s="129"/>
      <c r="G21" s="130"/>
      <c r="H21" s="130"/>
      <c r="I21" s="130"/>
    </row>
    <row r="22" spans="2:9">
      <c r="B22" s="49" t="s">
        <v>106</v>
      </c>
      <c r="C22" s="176" t="s">
        <v>126</v>
      </c>
      <c r="D22" s="55">
        <v>0</v>
      </c>
      <c r="E22" s="55">
        <v>0</v>
      </c>
      <c r="F22" s="129"/>
      <c r="G22" s="130"/>
      <c r="H22" s="131"/>
      <c r="I22" s="131"/>
    </row>
    <row r="23" spans="2:9">
      <c r="B23" s="49" t="s">
        <v>127</v>
      </c>
      <c r="C23" s="176" t="s">
        <v>128</v>
      </c>
      <c r="D23" s="55">
        <v>0</v>
      </c>
      <c r="E23" s="55">
        <v>0</v>
      </c>
      <c r="F23" s="129"/>
      <c r="G23" s="130"/>
      <c r="H23" s="130"/>
      <c r="I23" s="130"/>
    </row>
    <row r="24" spans="2:9">
      <c r="B24" s="49" t="s">
        <v>129</v>
      </c>
      <c r="C24" s="176" t="s">
        <v>130</v>
      </c>
      <c r="D24" s="55">
        <v>0</v>
      </c>
      <c r="E24" s="55">
        <v>0</v>
      </c>
      <c r="F24" s="129"/>
      <c r="G24" s="130"/>
      <c r="H24" s="130"/>
      <c r="I24" s="130"/>
    </row>
    <row r="25" spans="2:9">
      <c r="B25" s="49" t="s">
        <v>9</v>
      </c>
      <c r="C25" s="177" t="s">
        <v>131</v>
      </c>
      <c r="D25" s="73"/>
      <c r="E25" s="73"/>
      <c r="F25" s="129"/>
      <c r="G25" s="130"/>
      <c r="H25" s="130"/>
      <c r="I25" s="130"/>
    </row>
    <row r="26" spans="2:9" ht="25.5">
      <c r="B26" s="49" t="s">
        <v>108</v>
      </c>
      <c r="C26" s="174" t="s">
        <v>191</v>
      </c>
      <c r="D26" s="55">
        <v>0</v>
      </c>
      <c r="E26" s="55">
        <v>0</v>
      </c>
      <c r="F26" s="129"/>
      <c r="G26" s="130"/>
      <c r="H26" s="130"/>
      <c r="I26" s="130"/>
    </row>
    <row r="27" spans="2:9" ht="38.25">
      <c r="B27" s="49" t="s">
        <v>10</v>
      </c>
      <c r="C27" s="172" t="s">
        <v>132</v>
      </c>
      <c r="D27" s="73"/>
      <c r="E27" s="73"/>
      <c r="F27" s="129"/>
      <c r="G27" s="130"/>
      <c r="H27" s="131"/>
      <c r="I27" s="131"/>
    </row>
    <row r="28" spans="2:9">
      <c r="B28" s="49"/>
      <c r="C28" s="172" t="s">
        <v>88</v>
      </c>
      <c r="D28" s="73"/>
      <c r="E28" s="73"/>
      <c r="F28" s="129"/>
      <c r="G28" s="130"/>
      <c r="H28" s="131"/>
      <c r="I28" s="131"/>
    </row>
    <row r="29" spans="2:9" ht="25.5">
      <c r="B29" s="49" t="s">
        <v>64</v>
      </c>
      <c r="C29" s="174" t="s">
        <v>133</v>
      </c>
      <c r="D29" s="55">
        <v>0</v>
      </c>
      <c r="E29" s="55">
        <v>0</v>
      </c>
      <c r="F29" s="129"/>
      <c r="G29" s="130"/>
      <c r="H29" s="131"/>
      <c r="I29" s="131"/>
    </row>
    <row r="30" spans="2:9" ht="51">
      <c r="B30" s="49" t="s">
        <v>134</v>
      </c>
      <c r="C30" s="174" t="s">
        <v>192</v>
      </c>
      <c r="D30" s="55">
        <v>0</v>
      </c>
      <c r="E30" s="55">
        <v>0</v>
      </c>
      <c r="F30" s="129"/>
      <c r="G30" s="130"/>
      <c r="H30" s="131"/>
      <c r="I30" s="131"/>
    </row>
    <row r="31" spans="2:9" ht="38.25">
      <c r="B31" s="49" t="s">
        <v>135</v>
      </c>
      <c r="C31" s="175" t="s">
        <v>136</v>
      </c>
      <c r="D31" s="55">
        <v>0</v>
      </c>
      <c r="E31" s="55">
        <v>0</v>
      </c>
      <c r="F31" s="129"/>
      <c r="G31" s="130"/>
      <c r="H31" s="131"/>
      <c r="I31" s="131"/>
    </row>
    <row r="32" spans="2:9">
      <c r="B32" s="134"/>
      <c r="C32" s="135"/>
      <c r="D32" s="136"/>
      <c r="E32" s="136"/>
      <c r="F32" s="124"/>
      <c r="G32" s="137"/>
      <c r="H32" s="138"/>
      <c r="I32" s="138"/>
    </row>
    <row r="33" spans="2:9">
      <c r="B33" s="134"/>
      <c r="C33" s="135"/>
      <c r="D33" s="136"/>
      <c r="E33" s="136"/>
      <c r="F33" s="124"/>
      <c r="G33" s="137"/>
      <c r="H33" s="138"/>
      <c r="I33" s="138"/>
    </row>
    <row r="34" spans="2:9">
      <c r="B34" s="139"/>
      <c r="C34" s="140"/>
      <c r="D34" s="121"/>
      <c r="E34" s="121"/>
      <c r="F34" s="121"/>
      <c r="G34" s="122"/>
      <c r="H34" s="39"/>
      <c r="I34" s="39"/>
    </row>
    <row r="35" spans="2:9" ht="15" customHeight="1">
      <c r="B35" s="270" t="s">
        <v>116</v>
      </c>
      <c r="C35" s="270"/>
      <c r="D35" s="253" t="s">
        <v>236</v>
      </c>
      <c r="E35" s="254"/>
      <c r="F35" s="254"/>
      <c r="G35" s="254"/>
      <c r="H35" s="255"/>
      <c r="I35" s="84"/>
    </row>
    <row r="36" spans="2:9">
      <c r="B36" s="271" t="s">
        <v>199</v>
      </c>
      <c r="C36" s="271"/>
      <c r="D36" s="256"/>
      <c r="E36" s="257"/>
      <c r="F36" s="257"/>
      <c r="G36" s="257"/>
      <c r="H36" s="258"/>
      <c r="I36" s="84"/>
    </row>
    <row r="37" spans="2:9" ht="15" customHeight="1">
      <c r="B37" s="265" t="s">
        <v>35</v>
      </c>
      <c r="C37" s="265" t="s">
        <v>74</v>
      </c>
      <c r="D37" s="263" t="s">
        <v>30</v>
      </c>
      <c r="E37" s="264"/>
      <c r="F37" s="261" t="s">
        <v>75</v>
      </c>
      <c r="G37" s="261" t="s">
        <v>76</v>
      </c>
      <c r="H37" s="261" t="s">
        <v>77</v>
      </c>
      <c r="I37" s="85"/>
    </row>
    <row r="38" spans="2:9" ht="22.5">
      <c r="B38" s="265"/>
      <c r="C38" s="265"/>
      <c r="D38" s="141" t="s">
        <v>78</v>
      </c>
      <c r="E38" s="141" t="s">
        <v>79</v>
      </c>
      <c r="F38" s="262"/>
      <c r="G38" s="262"/>
      <c r="H38" s="262"/>
      <c r="I38" s="85"/>
    </row>
    <row r="39" spans="2:9">
      <c r="B39" s="90" t="s">
        <v>6</v>
      </c>
      <c r="C39" s="90" t="s">
        <v>7</v>
      </c>
      <c r="D39" s="179" t="s">
        <v>8</v>
      </c>
      <c r="E39" s="179" t="s">
        <v>9</v>
      </c>
      <c r="F39" s="179" t="s">
        <v>10</v>
      </c>
      <c r="G39" s="179" t="s">
        <v>11</v>
      </c>
      <c r="H39" s="179" t="s">
        <v>12</v>
      </c>
      <c r="I39" s="142"/>
    </row>
    <row r="40" spans="2:9" ht="35.25" customHeight="1">
      <c r="B40" s="49" t="s">
        <v>6</v>
      </c>
      <c r="C40" s="128" t="s">
        <v>117</v>
      </c>
      <c r="D40" s="97">
        <f>IF(D8=0,0,1)</f>
        <v>1</v>
      </c>
      <c r="E40" s="97">
        <f>IF(E8=0,0,1)</f>
        <v>1</v>
      </c>
      <c r="F40" s="97">
        <f>IF(E40&gt;0,D40/E40*100,IF(D40=0,100,120))</f>
        <v>100</v>
      </c>
      <c r="G40" s="68" t="s">
        <v>83</v>
      </c>
      <c r="H40" s="97">
        <f>IF(F40&lt;80,3,IF(F40&gt;=80,IF(F40&lt;=120,2,1)))</f>
        <v>2</v>
      </c>
      <c r="I40" s="143"/>
    </row>
    <row r="41" spans="2:9">
      <c r="B41" s="49" t="s">
        <v>7</v>
      </c>
      <c r="C41" s="128" t="s">
        <v>118</v>
      </c>
      <c r="D41" s="96"/>
      <c r="E41" s="96"/>
      <c r="F41" s="96"/>
      <c r="G41" s="96"/>
      <c r="H41" s="97">
        <f>(H43+H44+H45+H46+H47+H48)/6</f>
        <v>2</v>
      </c>
      <c r="I41" s="143"/>
    </row>
    <row r="42" spans="2:9">
      <c r="B42" s="49"/>
      <c r="C42" s="128" t="s">
        <v>88</v>
      </c>
      <c r="D42" s="96"/>
      <c r="E42" s="96"/>
      <c r="F42" s="96"/>
      <c r="G42" s="96"/>
      <c r="H42" s="96"/>
      <c r="I42" s="144"/>
    </row>
    <row r="43" spans="2:9" ht="45">
      <c r="B43" s="49" t="s">
        <v>54</v>
      </c>
      <c r="C43" s="145" t="s">
        <v>137</v>
      </c>
      <c r="D43" s="97">
        <f>IF(D12=0,0,D11/D12*100)</f>
        <v>0</v>
      </c>
      <c r="E43" s="97">
        <f>IF(E12=0,0,E11/E12*100)</f>
        <v>0</v>
      </c>
      <c r="F43" s="97">
        <f t="shared" ref="F43:F48" si="0">IF(E43&gt;0,D43/E43*100,IF(D43=0,100,120))</f>
        <v>100</v>
      </c>
      <c r="G43" s="68" t="s">
        <v>89</v>
      </c>
      <c r="H43" s="97">
        <f>IF(F43&lt;80,1,IF(F43&gt;=80,IF(F43&lt;=120,2,3)))</f>
        <v>2</v>
      </c>
      <c r="I43" s="143"/>
    </row>
    <row r="44" spans="2:9" ht="45">
      <c r="B44" s="49" t="s">
        <v>56</v>
      </c>
      <c r="C44" s="145" t="s">
        <v>138</v>
      </c>
      <c r="D44" s="97">
        <f>IF(D12=0,0,D13/D12*100)</f>
        <v>0</v>
      </c>
      <c r="E44" s="97">
        <f>IF(E12=0,0,E13/E12*100)</f>
        <v>0</v>
      </c>
      <c r="F44" s="97">
        <f t="shared" si="0"/>
        <v>100</v>
      </c>
      <c r="G44" s="68" t="s">
        <v>83</v>
      </c>
      <c r="H44" s="97">
        <f>IF(F44&lt;80,3,IF(F44&gt;=80,IF(F44&lt;=120,2,1)))</f>
        <v>2</v>
      </c>
      <c r="I44" s="143"/>
    </row>
    <row r="45" spans="2:9" ht="60">
      <c r="B45" s="49" t="s">
        <v>59</v>
      </c>
      <c r="C45" s="145" t="s">
        <v>139</v>
      </c>
      <c r="D45" s="97">
        <f>IF(D12=0,0,D14/D12*100)</f>
        <v>0</v>
      </c>
      <c r="E45" s="97">
        <f>IF(E12=0,0,E14/E12*100)</f>
        <v>0</v>
      </c>
      <c r="F45" s="97">
        <f t="shared" si="0"/>
        <v>100</v>
      </c>
      <c r="G45" s="68" t="s">
        <v>89</v>
      </c>
      <c r="H45" s="97">
        <f>IF(F45&lt;80,1,IF(F45&gt;=80,IF(F45&lt;=120,2,3)))</f>
        <v>2</v>
      </c>
      <c r="I45" s="143"/>
    </row>
    <row r="46" spans="2:9" ht="60">
      <c r="B46" s="49" t="s">
        <v>119</v>
      </c>
      <c r="C46" s="145" t="s">
        <v>140</v>
      </c>
      <c r="D46" s="97">
        <f>IF(D12=0,0,D15/D12*100)</f>
        <v>0</v>
      </c>
      <c r="E46" s="97">
        <f>IF(E12=0,0,E15/E12*100)</f>
        <v>0</v>
      </c>
      <c r="F46" s="97">
        <f t="shared" si="0"/>
        <v>100</v>
      </c>
      <c r="G46" s="68" t="s">
        <v>89</v>
      </c>
      <c r="H46" s="97">
        <f>IF(F46&lt;80,1,IF(F46&gt;=80,IF(F46&lt;=120,2,3)))</f>
        <v>2</v>
      </c>
      <c r="I46" s="143"/>
    </row>
    <row r="47" spans="2:9" ht="45">
      <c r="B47" s="49" t="s">
        <v>120</v>
      </c>
      <c r="C47" s="145" t="s">
        <v>141</v>
      </c>
      <c r="D47" s="97">
        <f>IF(D12=0,0,D16/D12*100)</f>
        <v>0</v>
      </c>
      <c r="E47" s="97">
        <f>IF(E12=0,0,E16/E12*100)</f>
        <v>0</v>
      </c>
      <c r="F47" s="97">
        <f t="shared" si="0"/>
        <v>100</v>
      </c>
      <c r="G47" s="68" t="s">
        <v>83</v>
      </c>
      <c r="H47" s="97">
        <f>IF(F47&lt;80,3,IF(F47&gt;=80,IF(F47&lt;=120,2,1)))</f>
        <v>2</v>
      </c>
      <c r="I47" s="143"/>
    </row>
    <row r="48" spans="2:9" ht="30">
      <c r="B48" s="49" t="s">
        <v>121</v>
      </c>
      <c r="C48" s="145" t="s">
        <v>122</v>
      </c>
      <c r="D48" s="97">
        <f>D17</f>
        <v>0</v>
      </c>
      <c r="E48" s="97">
        <f>E17</f>
        <v>0</v>
      </c>
      <c r="F48" s="97">
        <f t="shared" si="0"/>
        <v>100</v>
      </c>
      <c r="G48" s="68" t="s">
        <v>83</v>
      </c>
      <c r="H48" s="97">
        <f>IF(F48&lt;80,3,IF(F48&gt;=80,IF(F48&lt;=120,2,1)))</f>
        <v>2</v>
      </c>
      <c r="I48" s="143"/>
    </row>
    <row r="49" spans="2:9">
      <c r="B49" s="49" t="s">
        <v>8</v>
      </c>
      <c r="C49" s="128" t="s">
        <v>123</v>
      </c>
      <c r="D49" s="68"/>
      <c r="E49" s="68"/>
      <c r="F49" s="68"/>
      <c r="G49" s="68"/>
      <c r="H49" s="97">
        <f>(H51+H52)/2</f>
        <v>2</v>
      </c>
      <c r="I49" s="143"/>
    </row>
    <row r="50" spans="2:9">
      <c r="B50" s="49"/>
      <c r="C50" s="128" t="s">
        <v>88</v>
      </c>
      <c r="D50" s="96"/>
      <c r="E50" s="96"/>
      <c r="F50" s="96"/>
      <c r="G50" s="68"/>
      <c r="H50" s="96"/>
      <c r="I50" s="144"/>
    </row>
    <row r="51" spans="2:9" ht="30">
      <c r="B51" s="49" t="s">
        <v>103</v>
      </c>
      <c r="C51" s="145" t="s">
        <v>124</v>
      </c>
      <c r="D51" s="97">
        <f>D20</f>
        <v>10</v>
      </c>
      <c r="E51" s="97">
        <f>E20</f>
        <v>10</v>
      </c>
      <c r="F51" s="97">
        <f>IF(E51&gt;0,D51/E51*100,IF(D51=0,100,120))</f>
        <v>100</v>
      </c>
      <c r="G51" s="68" t="s">
        <v>89</v>
      </c>
      <c r="H51" s="97">
        <f>IF(F51&lt;80,1,IF(F51&gt;=80,IF(F51&lt;=120,2,3)))</f>
        <v>2</v>
      </c>
      <c r="I51" s="143"/>
    </row>
    <row r="52" spans="2:9" ht="30">
      <c r="B52" s="49" t="s">
        <v>105</v>
      </c>
      <c r="C52" s="145" t="s">
        <v>142</v>
      </c>
      <c r="D52" s="68"/>
      <c r="E52" s="68"/>
      <c r="F52" s="68"/>
      <c r="G52" s="68"/>
      <c r="H52" s="180">
        <f>(H53+H54+H55)/3</f>
        <v>2</v>
      </c>
      <c r="I52" s="146"/>
    </row>
    <row r="53" spans="2:9">
      <c r="B53" s="49" t="s">
        <v>106</v>
      </c>
      <c r="C53" s="147" t="s">
        <v>143</v>
      </c>
      <c r="D53" s="97">
        <f t="shared" ref="D53:E55" si="1">D22</f>
        <v>0</v>
      </c>
      <c r="E53" s="97">
        <f t="shared" si="1"/>
        <v>0</v>
      </c>
      <c r="F53" s="97">
        <f>IF(E53&gt;0,D53/E53*100,IF(D53=0,100,120))</f>
        <v>100</v>
      </c>
      <c r="G53" s="68" t="s">
        <v>83</v>
      </c>
      <c r="H53" s="180">
        <f>IF(F53&lt;80,3,IF(F53&gt;=80,IF(F53&lt;=120,2,1)))</f>
        <v>2</v>
      </c>
      <c r="I53" s="146"/>
    </row>
    <row r="54" spans="2:9">
      <c r="B54" s="49" t="s">
        <v>127</v>
      </c>
      <c r="C54" s="147" t="s">
        <v>144</v>
      </c>
      <c r="D54" s="97">
        <f t="shared" si="1"/>
        <v>0</v>
      </c>
      <c r="E54" s="97">
        <f t="shared" si="1"/>
        <v>0</v>
      </c>
      <c r="F54" s="97">
        <f>IF(E54&gt;0,D54/E54*100,IF(D54=0,100,120))</f>
        <v>100</v>
      </c>
      <c r="G54" s="68" t="s">
        <v>83</v>
      </c>
      <c r="H54" s="180">
        <f>IF(F54&lt;80,3,IF(F54&gt;=80,IF(F54&lt;=120,2,1)))</f>
        <v>2</v>
      </c>
      <c r="I54" s="146"/>
    </row>
    <row r="55" spans="2:9">
      <c r="B55" s="49" t="s">
        <v>129</v>
      </c>
      <c r="C55" s="147" t="s">
        <v>145</v>
      </c>
      <c r="D55" s="97">
        <f t="shared" si="1"/>
        <v>0</v>
      </c>
      <c r="E55" s="97">
        <f t="shared" si="1"/>
        <v>0</v>
      </c>
      <c r="F55" s="97">
        <f>IF(E55&gt;0,D55/E55*100,IF(D55=0,100,120))</f>
        <v>100</v>
      </c>
      <c r="G55" s="68" t="s">
        <v>83</v>
      </c>
      <c r="H55" s="180">
        <f>IF(F55&lt;80,3,IF(F55&gt;=80,IF(F55&lt;=120,2,1)))</f>
        <v>2</v>
      </c>
      <c r="I55" s="146"/>
    </row>
    <row r="56" spans="2:9">
      <c r="B56" s="49" t="s">
        <v>9</v>
      </c>
      <c r="C56" s="133" t="s">
        <v>131</v>
      </c>
      <c r="D56" s="68"/>
      <c r="E56" s="68"/>
      <c r="F56" s="68"/>
      <c r="G56" s="68"/>
      <c r="H56" s="97">
        <f>H57</f>
        <v>2</v>
      </c>
      <c r="I56" s="143"/>
    </row>
    <row r="57" spans="2:9" ht="30">
      <c r="B57" s="49" t="s">
        <v>108</v>
      </c>
      <c r="C57" s="145" t="s">
        <v>146</v>
      </c>
      <c r="D57" s="97">
        <f>D26</f>
        <v>0</v>
      </c>
      <c r="E57" s="97">
        <f>E26</f>
        <v>0</v>
      </c>
      <c r="F57" s="97">
        <f>IF(E57&gt;0,D57/E57*100,IF(D57=0,100,120))</f>
        <v>100</v>
      </c>
      <c r="G57" s="68" t="s">
        <v>89</v>
      </c>
      <c r="H57" s="97">
        <f>IF(F57&lt;80,1,IF(F57&gt;=80,IF(F57&lt;=120,2,3)))</f>
        <v>2</v>
      </c>
      <c r="I57" s="143"/>
    </row>
    <row r="58" spans="2:9" ht="45">
      <c r="B58" s="49" t="s">
        <v>10</v>
      </c>
      <c r="C58" s="128" t="s">
        <v>132</v>
      </c>
      <c r="D58" s="68"/>
      <c r="E58" s="68"/>
      <c r="F58" s="68"/>
      <c r="G58" s="68"/>
      <c r="H58" s="97">
        <f>(H60+H61)/2</f>
        <v>2</v>
      </c>
      <c r="I58" s="143"/>
    </row>
    <row r="59" spans="2:9">
      <c r="B59" s="49"/>
      <c r="C59" s="128" t="s">
        <v>88</v>
      </c>
      <c r="D59" s="96"/>
      <c r="E59" s="96"/>
      <c r="F59" s="96"/>
      <c r="G59" s="68"/>
      <c r="H59" s="96"/>
      <c r="I59" s="144"/>
    </row>
    <row r="60" spans="2:9" ht="30">
      <c r="B60" s="49" t="s">
        <v>64</v>
      </c>
      <c r="C60" s="145" t="s">
        <v>133</v>
      </c>
      <c r="D60" s="97">
        <f>D29</f>
        <v>0</v>
      </c>
      <c r="E60" s="97">
        <f>E29</f>
        <v>0</v>
      </c>
      <c r="F60" s="97">
        <f>IF(E60&gt;0,D60/E60*100,IF(D60=0,100,120))</f>
        <v>100</v>
      </c>
      <c r="G60" s="68" t="s">
        <v>89</v>
      </c>
      <c r="H60" s="97">
        <f>IF(F60&lt;80,1,IF(F60&gt;=80,IF(F60&lt;=120,2,3)))</f>
        <v>2</v>
      </c>
      <c r="I60" s="143"/>
    </row>
    <row r="61" spans="2:9" ht="60">
      <c r="B61" s="49" t="s">
        <v>134</v>
      </c>
      <c r="C61" s="145" t="s">
        <v>147</v>
      </c>
      <c r="D61" s="97">
        <f>IF(D31=0,0,D30/D31*100)</f>
        <v>0</v>
      </c>
      <c r="E61" s="97">
        <f>IF(E31=0,0,E30/E31*100)</f>
        <v>0</v>
      </c>
      <c r="F61" s="97">
        <f>IF(E61&gt;0,D61/E61*100,IF(D61=0,100,120))</f>
        <v>100</v>
      </c>
      <c r="G61" s="68" t="s">
        <v>83</v>
      </c>
      <c r="H61" s="97">
        <f>IF(F61&lt;80,3,IF(F61&gt;=80,IF(F61&lt;=120,2,1)))</f>
        <v>2</v>
      </c>
      <c r="I61" s="143"/>
    </row>
    <row r="62" spans="2:9">
      <c r="B62" s="49" t="s">
        <v>11</v>
      </c>
      <c r="C62" s="187" t="s">
        <v>148</v>
      </c>
      <c r="D62" s="68"/>
      <c r="E62" s="68"/>
      <c r="F62" s="68"/>
      <c r="G62" s="68"/>
      <c r="H62" s="103">
        <f>(H40+H41+H49+H56+H58)/5</f>
        <v>2</v>
      </c>
      <c r="I62" s="148"/>
    </row>
    <row r="63" spans="2:9">
      <c r="B63" s="149"/>
      <c r="C63" s="80"/>
      <c r="D63" s="80"/>
      <c r="E63" s="80"/>
      <c r="F63" s="80"/>
      <c r="G63" s="80"/>
      <c r="H63" s="80"/>
      <c r="I63" s="80"/>
    </row>
    <row r="64" spans="2:9">
      <c r="B64" s="149"/>
      <c r="C64" s="260" t="s">
        <v>149</v>
      </c>
      <c r="D64" s="260"/>
      <c r="E64" s="260"/>
      <c r="F64" s="260"/>
      <c r="G64" s="260"/>
      <c r="H64" s="260"/>
      <c r="I64" s="80"/>
    </row>
    <row r="65" spans="2:9">
      <c r="B65" s="150"/>
      <c r="C65" s="38"/>
      <c r="D65" s="38"/>
      <c r="E65" s="38"/>
      <c r="F65" s="95"/>
      <c r="G65" s="38"/>
      <c r="H65" s="38"/>
      <c r="I65" s="38"/>
    </row>
    <row r="66" spans="2:9">
      <c r="B66" s="14"/>
      <c r="C66" s="14" t="s">
        <v>21</v>
      </c>
      <c r="D66" s="106"/>
      <c r="E66" s="106"/>
      <c r="F66" s="107"/>
      <c r="G66" s="107"/>
      <c r="H66" s="107"/>
      <c r="I66" s="107"/>
    </row>
    <row r="67" spans="2:9">
      <c r="B67" s="14"/>
      <c r="C67" s="16"/>
      <c r="D67" s="107"/>
      <c r="E67" s="107"/>
      <c r="F67" s="107"/>
      <c r="G67" s="107"/>
      <c r="H67" s="107"/>
      <c r="I67" s="107"/>
    </row>
    <row r="68" spans="2:9">
      <c r="B68" s="17"/>
      <c r="C68" s="18" t="s">
        <v>193</v>
      </c>
      <c r="D68" s="108"/>
      <c r="E68" s="108" t="s">
        <v>194</v>
      </c>
      <c r="F68" s="108"/>
      <c r="G68" s="108"/>
      <c r="H68" s="20"/>
      <c r="I68" s="109"/>
    </row>
    <row r="69" spans="2:9" ht="15" customHeight="1">
      <c r="B69" s="221" t="s">
        <v>22</v>
      </c>
      <c r="C69" s="221"/>
      <c r="D69" s="221" t="s">
        <v>23</v>
      </c>
      <c r="E69" s="221"/>
      <c r="F69" s="221"/>
      <c r="G69" s="221"/>
      <c r="H69" s="221"/>
      <c r="I69" s="25"/>
    </row>
    <row r="70" spans="2:9">
      <c r="B70" s="22"/>
      <c r="C70" s="18" t="s">
        <v>195</v>
      </c>
      <c r="D70" s="108"/>
      <c r="E70" s="108" t="s">
        <v>196</v>
      </c>
      <c r="F70" s="108"/>
      <c r="G70" s="108"/>
      <c r="H70" s="20"/>
      <c r="I70" s="109"/>
    </row>
    <row r="71" spans="2:9">
      <c r="B71" s="221" t="s">
        <v>24</v>
      </c>
      <c r="C71" s="221"/>
      <c r="D71" s="259" t="s">
        <v>23</v>
      </c>
      <c r="E71" s="259"/>
      <c r="F71" s="259"/>
      <c r="G71" s="259"/>
      <c r="H71" s="259"/>
      <c r="I71" s="110"/>
    </row>
    <row r="72" spans="2:9">
      <c r="B72" s="23" t="str">
        <f>IF(DL_Tel&lt;&gt;"","Телефон: " &amp;DL_Tel &amp;", ","") &amp;IF(DL_email&lt;&gt;"","e-mail: " &amp;DL_email,"")</f>
        <v/>
      </c>
      <c r="C72" s="19" t="s">
        <v>197</v>
      </c>
      <c r="D72" s="108"/>
      <c r="E72" s="108"/>
      <c r="F72" s="108"/>
      <c r="G72" s="108"/>
      <c r="H72" s="108"/>
      <c r="I72" s="111"/>
    </row>
    <row r="73" spans="2:9">
      <c r="B73" s="221" t="s">
        <v>25</v>
      </c>
      <c r="C73" s="221"/>
      <c r="D73" s="107"/>
      <c r="E73" s="107"/>
      <c r="F73" s="107"/>
      <c r="G73" s="107"/>
      <c r="H73" s="107"/>
      <c r="I73" s="107"/>
    </row>
    <row r="74" spans="2:9">
      <c r="B74" s="38"/>
      <c r="C74" s="38"/>
      <c r="D74" s="38"/>
      <c r="E74" s="38"/>
      <c r="F74" s="38"/>
      <c r="G74" s="38"/>
      <c r="H74" s="38"/>
      <c r="I74" s="38"/>
    </row>
    <row r="75" spans="2:9">
      <c r="B75" s="38"/>
      <c r="C75" s="38"/>
      <c r="D75" s="38"/>
      <c r="E75" s="38"/>
      <c r="F75" s="38"/>
      <c r="G75" s="38"/>
      <c r="H75" s="38"/>
      <c r="I75" s="38"/>
    </row>
    <row r="76" spans="2:9">
      <c r="B76" s="38"/>
      <c r="C76" s="38"/>
      <c r="D76" s="38"/>
      <c r="E76" s="38"/>
      <c r="F76" s="38"/>
      <c r="G76" s="38"/>
      <c r="H76" s="38"/>
      <c r="I76" s="38"/>
    </row>
    <row r="77" spans="2:9">
      <c r="B77" s="38"/>
      <c r="C77" s="38"/>
      <c r="D77" s="38"/>
      <c r="E77" s="38"/>
      <c r="F77" s="38"/>
      <c r="G77" s="38"/>
      <c r="H77" s="38"/>
      <c r="I77" s="38"/>
    </row>
    <row r="78" spans="2:9">
      <c r="B78" s="38"/>
      <c r="C78" s="38"/>
      <c r="D78" s="38"/>
      <c r="E78" s="38"/>
      <c r="F78" s="38"/>
      <c r="G78" s="38"/>
      <c r="H78" s="38"/>
      <c r="I78" s="38"/>
    </row>
    <row r="79" spans="2:9">
      <c r="B79" s="38"/>
      <c r="C79" s="38"/>
      <c r="D79" s="38"/>
      <c r="E79" s="38"/>
      <c r="F79" s="38"/>
      <c r="G79" s="38"/>
      <c r="H79" s="38"/>
      <c r="I79" s="38"/>
    </row>
    <row r="80" spans="2:9">
      <c r="B80" s="38"/>
      <c r="C80" s="38"/>
      <c r="D80" s="38"/>
      <c r="E80" s="38"/>
      <c r="F80" s="38"/>
      <c r="G80" s="38"/>
      <c r="H80" s="38"/>
      <c r="I80" s="38"/>
    </row>
    <row r="81" spans="2:9">
      <c r="B81" s="38"/>
      <c r="C81" s="38"/>
      <c r="D81" s="38"/>
      <c r="E81" s="38"/>
      <c r="F81" s="38"/>
      <c r="G81" s="38"/>
      <c r="H81" s="38"/>
      <c r="I81" s="38"/>
    </row>
    <row r="82" spans="2:9">
      <c r="B82" s="38"/>
      <c r="C82" s="38"/>
      <c r="D82" s="38"/>
      <c r="E82" s="38"/>
      <c r="F82" s="38"/>
      <c r="G82" s="38"/>
      <c r="H82" s="38"/>
      <c r="I82" s="38"/>
    </row>
    <row r="83" spans="2:9">
      <c r="B83" s="38"/>
      <c r="C83" s="38"/>
      <c r="D83" s="38"/>
      <c r="E83" s="38"/>
      <c r="F83" s="38"/>
      <c r="G83" s="38"/>
      <c r="H83" s="38"/>
      <c r="I83" s="38"/>
    </row>
    <row r="84" spans="2:9">
      <c r="B84" s="38"/>
      <c r="C84" s="38"/>
      <c r="D84" s="38"/>
      <c r="E84" s="38"/>
      <c r="F84" s="38"/>
      <c r="G84" s="38"/>
      <c r="H84" s="38"/>
      <c r="I84" s="38"/>
    </row>
    <row r="85" spans="2:9">
      <c r="B85" s="38"/>
      <c r="C85" s="38"/>
      <c r="D85" s="38"/>
      <c r="E85" s="38"/>
      <c r="F85" s="38"/>
      <c r="G85" s="38"/>
      <c r="H85" s="38"/>
      <c r="I85" s="38"/>
    </row>
    <row r="86" spans="2:9">
      <c r="B86" s="38"/>
      <c r="C86" s="38"/>
      <c r="D86" s="38"/>
      <c r="E86" s="38"/>
      <c r="F86" s="38"/>
      <c r="G86" s="38"/>
      <c r="H86" s="38"/>
      <c r="I86" s="38"/>
    </row>
    <row r="87" spans="2:9">
      <c r="B87" s="38"/>
      <c r="C87" s="38"/>
      <c r="D87" s="38"/>
      <c r="E87" s="38"/>
      <c r="F87" s="38"/>
      <c r="G87" s="38"/>
      <c r="H87" s="38"/>
      <c r="I87" s="38"/>
    </row>
    <row r="88" spans="2:9">
      <c r="B88" s="38"/>
      <c r="C88" s="38"/>
      <c r="D88" s="38"/>
      <c r="E88" s="38"/>
      <c r="F88" s="38"/>
      <c r="G88" s="38"/>
      <c r="H88" s="38"/>
      <c r="I88" s="38"/>
    </row>
    <row r="89" spans="2:9">
      <c r="B89" s="38"/>
      <c r="C89" s="38"/>
      <c r="D89" s="38"/>
      <c r="E89" s="38"/>
      <c r="F89" s="38"/>
      <c r="G89" s="38"/>
      <c r="H89" s="38"/>
      <c r="I89" s="38"/>
    </row>
    <row r="90" spans="2:9">
      <c r="B90" s="38"/>
      <c r="C90" s="38"/>
      <c r="D90" s="38"/>
      <c r="E90" s="38"/>
      <c r="F90" s="38"/>
      <c r="G90" s="38"/>
      <c r="H90" s="38"/>
      <c r="I90" s="38"/>
    </row>
    <row r="91" spans="2:9">
      <c r="B91" s="38"/>
      <c r="C91" s="38"/>
      <c r="D91" s="38"/>
      <c r="E91" s="38"/>
      <c r="F91" s="38"/>
      <c r="G91" s="38"/>
      <c r="H91" s="38"/>
      <c r="I91" s="38"/>
    </row>
    <row r="92" spans="2:9">
      <c r="B92" s="38"/>
      <c r="C92" s="38"/>
      <c r="D92" s="38"/>
      <c r="E92" s="38"/>
      <c r="F92" s="38"/>
      <c r="G92" s="38"/>
      <c r="H92" s="38"/>
      <c r="I92" s="38"/>
    </row>
    <row r="93" spans="2:9">
      <c r="B93" s="38"/>
      <c r="C93" s="38"/>
      <c r="D93" s="38"/>
      <c r="E93" s="38"/>
      <c r="F93" s="38"/>
      <c r="G93" s="38"/>
      <c r="H93" s="38"/>
      <c r="I93" s="38"/>
    </row>
    <row r="94" spans="2:9">
      <c r="B94" s="38"/>
      <c r="C94" s="38"/>
      <c r="D94" s="38"/>
      <c r="E94" s="38"/>
      <c r="F94" s="38"/>
      <c r="G94" s="38"/>
      <c r="H94" s="38"/>
      <c r="I94" s="38"/>
    </row>
    <row r="95" spans="2:9">
      <c r="B95" s="38"/>
      <c r="C95" s="38"/>
      <c r="D95" s="38"/>
      <c r="E95" s="38"/>
      <c r="F95" s="38"/>
      <c r="G95" s="38"/>
      <c r="H95" s="38"/>
      <c r="I95" s="38"/>
    </row>
    <row r="96" spans="2:9">
      <c r="B96" s="38"/>
      <c r="C96" s="38"/>
      <c r="D96" s="38"/>
      <c r="E96" s="38"/>
      <c r="F96" s="38"/>
      <c r="G96" s="38"/>
      <c r="H96" s="38"/>
      <c r="I96" s="38"/>
    </row>
    <row r="97" spans="2:9">
      <c r="B97" s="38"/>
      <c r="C97" s="38"/>
      <c r="D97" s="38"/>
      <c r="E97" s="38"/>
      <c r="F97" s="38"/>
      <c r="G97" s="38"/>
      <c r="H97" s="38"/>
      <c r="I97" s="38"/>
    </row>
    <row r="98" spans="2:9">
      <c r="B98" s="38"/>
      <c r="C98" s="38"/>
      <c r="D98" s="38"/>
      <c r="E98" s="38"/>
      <c r="F98" s="38"/>
      <c r="G98" s="38"/>
      <c r="H98" s="38"/>
      <c r="I98" s="38"/>
    </row>
  </sheetData>
  <mergeCells count="21">
    <mergeCell ref="B3:C3"/>
    <mergeCell ref="B4:C4"/>
    <mergeCell ref="B5:B6"/>
    <mergeCell ref="C5:C6"/>
    <mergeCell ref="B69:C69"/>
    <mergeCell ref="D5:E5"/>
    <mergeCell ref="F6:H6"/>
    <mergeCell ref="B35:C35"/>
    <mergeCell ref="D35:H36"/>
    <mergeCell ref="B36:C36"/>
    <mergeCell ref="B71:C71"/>
    <mergeCell ref="D71:H71"/>
    <mergeCell ref="C64:H64"/>
    <mergeCell ref="B73:C73"/>
    <mergeCell ref="H37:H38"/>
    <mergeCell ref="G37:G38"/>
    <mergeCell ref="F37:F38"/>
    <mergeCell ref="D37:E37"/>
    <mergeCell ref="B37:B38"/>
    <mergeCell ref="C37:C38"/>
    <mergeCell ref="D69:H69"/>
  </mergeCells>
  <phoneticPr fontId="0" type="noConversion"/>
  <conditionalFormatting sqref="D69">
    <cfRule type="cellIs" dxfId="14" priority="1" stopIfTrue="1" operator="equal">
      <formula>""""""</formula>
    </cfRule>
    <cfRule type="cellIs" dxfId="13" priority="2" stopIfTrue="1" operator="between">
      <formula>""""""</formula>
      <formula>""""""</formula>
    </cfRule>
    <cfRule type="cellIs" dxfId="12" priority="3" stopIfTrue="1" operator="equal">
      <formula>""""""</formula>
    </cfRule>
  </conditionalFormatting>
  <dataValidations count="2">
    <dataValidation type="list" allowBlank="1" showErrorMessage="1" errorTitle="Ошибка" error="Допускается ввод только целых чисел!" sqref="D8:E8">
      <formula1>"0,1"</formula1>
    </dataValidation>
    <dataValidation type="decimal" allowBlank="1" showErrorMessage="1" errorTitle="Ошибка" error="Допускается ввод только неотрицательных чисел!" sqref="D29:E31 D11:E11 D20:E24 D26:E26 D13:E17">
      <formula1>0</formula1>
      <formula2>9.99999999999999E+23</formula2>
    </dataValidation>
  </dataValidations>
  <pageMargins left="0.7" right="0.7" top="0.75" bottom="0.75" header="0.3" footer="0.3"/>
  <pageSetup paperSize="9" scale="79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39997558519241921"/>
    <pageSetUpPr fitToPage="1"/>
  </sheetPr>
  <dimension ref="A2:H49"/>
  <sheetViews>
    <sheetView topLeftCell="A37" workbookViewId="0">
      <selection activeCell="F35" sqref="F35"/>
    </sheetView>
  </sheetViews>
  <sheetFormatPr defaultRowHeight="15"/>
  <cols>
    <col min="4" max="4" width="51.28515625" customWidth="1"/>
    <col min="5" max="5" width="35.140625" customWidth="1"/>
    <col min="6" max="6" width="12" customWidth="1"/>
  </cols>
  <sheetData>
    <row r="2" spans="1:8">
      <c r="C2" s="1"/>
      <c r="D2" s="2"/>
      <c r="E2" s="2"/>
      <c r="F2" s="3" t="s">
        <v>151</v>
      </c>
      <c r="G2" s="1"/>
      <c r="H2" s="111"/>
    </row>
    <row r="3" spans="1:8" ht="32.25" customHeight="1">
      <c r="A3" s="189"/>
      <c r="B3" s="189"/>
      <c r="C3" s="190" t="s">
        <v>198</v>
      </c>
      <c r="D3" s="189"/>
      <c r="E3" s="189"/>
      <c r="F3" s="3"/>
      <c r="G3" s="1"/>
      <c r="H3" s="111"/>
    </row>
    <row r="4" spans="1:8" ht="28.5" customHeight="1">
      <c r="C4" s="276" t="s">
        <v>237</v>
      </c>
      <c r="D4" s="276"/>
      <c r="E4" s="276"/>
      <c r="F4" s="276"/>
      <c r="G4" s="1"/>
      <c r="H4" s="111"/>
    </row>
    <row r="5" spans="1:8" ht="22.5">
      <c r="C5" s="28" t="s">
        <v>28</v>
      </c>
      <c r="D5" s="225" t="s">
        <v>152</v>
      </c>
      <c r="E5" s="225"/>
      <c r="F5" s="4" t="s">
        <v>153</v>
      </c>
      <c r="G5" s="151"/>
      <c r="H5" s="111"/>
    </row>
    <row r="6" spans="1:8">
      <c r="C6" s="30">
        <v>1</v>
      </c>
      <c r="D6" s="226">
        <v>2</v>
      </c>
      <c r="E6" s="226"/>
      <c r="F6" s="30">
        <v>3</v>
      </c>
      <c r="G6" s="151"/>
      <c r="H6" s="111"/>
    </row>
    <row r="7" spans="1:8" ht="68.25" customHeight="1">
      <c r="C7" s="152">
        <v>1</v>
      </c>
      <c r="D7" s="273" t="s">
        <v>154</v>
      </c>
      <c r="E7" s="273"/>
      <c r="F7" s="37">
        <v>0</v>
      </c>
      <c r="G7" s="1"/>
      <c r="H7" s="111"/>
    </row>
    <row r="8" spans="1:8" ht="54" customHeight="1">
      <c r="C8" s="152">
        <v>2</v>
      </c>
      <c r="D8" s="273" t="s">
        <v>155</v>
      </c>
      <c r="E8" s="273"/>
      <c r="F8" s="37">
        <v>0</v>
      </c>
      <c r="G8" s="1"/>
      <c r="H8" s="111"/>
    </row>
    <row r="9" spans="1:8">
      <c r="C9" s="274" t="s">
        <v>156</v>
      </c>
      <c r="D9" s="274"/>
      <c r="E9" s="274"/>
      <c r="F9" s="153">
        <f>MAX(1,F7-F8)</f>
        <v>1</v>
      </c>
      <c r="G9" s="1"/>
      <c r="H9" s="111"/>
    </row>
    <row r="10" spans="1:8">
      <c r="C10" s="274" t="s">
        <v>157</v>
      </c>
      <c r="D10" s="274"/>
      <c r="E10" s="274"/>
      <c r="F10" s="153">
        <v>1</v>
      </c>
      <c r="G10" s="1"/>
      <c r="H10" s="111"/>
    </row>
    <row r="11" spans="1:8">
      <c r="C11" s="154"/>
      <c r="D11" s="155"/>
      <c r="E11" s="155"/>
      <c r="F11" s="156"/>
      <c r="G11" s="33"/>
      <c r="H11" s="157"/>
    </row>
    <row r="12" spans="1:8">
      <c r="C12" s="154"/>
      <c r="D12" s="155"/>
      <c r="E12" s="155"/>
      <c r="F12" s="156"/>
      <c r="G12" s="33"/>
      <c r="H12" s="157"/>
    </row>
    <row r="13" spans="1:8">
      <c r="C13" s="1"/>
      <c r="D13" s="2"/>
      <c r="E13" s="2"/>
      <c r="F13" s="3" t="s">
        <v>158</v>
      </c>
      <c r="G13" s="1"/>
      <c r="H13" s="157"/>
    </row>
    <row r="14" spans="1:8" ht="41.25" customHeight="1">
      <c r="C14" s="276" t="s">
        <v>238</v>
      </c>
      <c r="D14" s="276"/>
      <c r="E14" s="276"/>
      <c r="F14" s="276"/>
      <c r="G14" s="1"/>
      <c r="H14" s="157"/>
    </row>
    <row r="15" spans="1:8" ht="22.5">
      <c r="C15" s="28" t="s">
        <v>28</v>
      </c>
      <c r="D15" s="225" t="s">
        <v>152</v>
      </c>
      <c r="E15" s="225"/>
      <c r="F15" s="4" t="s">
        <v>153</v>
      </c>
      <c r="G15" s="151"/>
      <c r="H15" s="157"/>
    </row>
    <row r="16" spans="1:8">
      <c r="C16" s="30">
        <v>1</v>
      </c>
      <c r="D16" s="226">
        <v>2</v>
      </c>
      <c r="E16" s="226"/>
      <c r="F16" s="30">
        <v>3</v>
      </c>
      <c r="G16" s="151"/>
      <c r="H16" s="157"/>
    </row>
    <row r="17" spans="3:8" ht="42" customHeight="1">
      <c r="C17" s="152">
        <v>1</v>
      </c>
      <c r="D17" s="273" t="s">
        <v>159</v>
      </c>
      <c r="E17" s="273"/>
      <c r="F17" s="37">
        <v>0</v>
      </c>
      <c r="G17" s="1"/>
      <c r="H17" s="157"/>
    </row>
    <row r="18" spans="3:8" ht="57.75" customHeight="1">
      <c r="C18" s="152">
        <v>2</v>
      </c>
      <c r="D18" s="273" t="s">
        <v>160</v>
      </c>
      <c r="E18" s="273"/>
      <c r="F18" s="37">
        <v>0</v>
      </c>
      <c r="G18" s="1"/>
      <c r="H18" s="157"/>
    </row>
    <row r="19" spans="3:8">
      <c r="C19" s="274" t="s">
        <v>161</v>
      </c>
      <c r="D19" s="274"/>
      <c r="E19" s="274"/>
      <c r="F19" s="158">
        <f>MAX(1,F17-F18)</f>
        <v>1</v>
      </c>
      <c r="G19" s="1"/>
      <c r="H19" s="157"/>
    </row>
    <row r="20" spans="3:8">
      <c r="C20" s="274" t="s">
        <v>162</v>
      </c>
      <c r="D20" s="274"/>
      <c r="E20" s="274"/>
      <c r="F20" s="153">
        <v>1</v>
      </c>
      <c r="G20" s="1"/>
      <c r="H20" s="157"/>
    </row>
    <row r="21" spans="3:8">
      <c r="C21" s="154"/>
      <c r="D21" s="155"/>
      <c r="E21" s="155"/>
      <c r="F21" s="156"/>
      <c r="G21" s="33"/>
      <c r="H21" s="157"/>
    </row>
    <row r="22" spans="3:8">
      <c r="C22" s="154"/>
      <c r="D22" s="155"/>
      <c r="E22" s="155"/>
      <c r="F22" s="156"/>
      <c r="G22" s="33"/>
      <c r="H22" s="157"/>
    </row>
    <row r="23" spans="3:8">
      <c r="C23" s="1"/>
      <c r="D23" s="2"/>
      <c r="E23" s="2"/>
      <c r="F23" s="3" t="s">
        <v>163</v>
      </c>
      <c r="G23" s="1"/>
      <c r="H23" s="157"/>
    </row>
    <row r="24" spans="3:8" ht="27.75" customHeight="1">
      <c r="C24" s="277" t="s">
        <v>239</v>
      </c>
      <c r="D24" s="277"/>
      <c r="E24" s="277"/>
      <c r="F24" s="277"/>
      <c r="G24" s="1"/>
      <c r="H24" s="157"/>
    </row>
    <row r="25" spans="3:8" ht="22.5">
      <c r="C25" s="28" t="s">
        <v>28</v>
      </c>
      <c r="D25" s="225" t="s">
        <v>152</v>
      </c>
      <c r="E25" s="225"/>
      <c r="F25" s="4" t="s">
        <v>153</v>
      </c>
      <c r="G25" s="151"/>
      <c r="H25" s="157"/>
    </row>
    <row r="26" spans="3:8">
      <c r="C26" s="30">
        <v>1</v>
      </c>
      <c r="D26" s="226">
        <v>2</v>
      </c>
      <c r="E26" s="226"/>
      <c r="F26" s="30">
        <v>3</v>
      </c>
      <c r="G26" s="151"/>
      <c r="H26" s="157"/>
    </row>
    <row r="27" spans="3:8" ht="55.5" customHeight="1">
      <c r="C27" s="152">
        <v>1</v>
      </c>
      <c r="D27" s="273" t="s">
        <v>164</v>
      </c>
      <c r="E27" s="273"/>
      <c r="F27" s="37">
        <v>0</v>
      </c>
      <c r="G27" s="1"/>
      <c r="H27" s="157"/>
    </row>
    <row r="28" spans="3:8" ht="42" customHeight="1">
      <c r="C28" s="152">
        <v>2</v>
      </c>
      <c r="D28" s="273" t="s">
        <v>165</v>
      </c>
      <c r="E28" s="273"/>
      <c r="F28" s="37">
        <v>0</v>
      </c>
      <c r="G28" s="1"/>
      <c r="H28" s="157"/>
    </row>
    <row r="29" spans="3:8">
      <c r="C29" s="274" t="s">
        <v>166</v>
      </c>
      <c r="D29" s="274"/>
      <c r="E29" s="274"/>
      <c r="F29" s="158">
        <f>MAX(1,F28-F27)</f>
        <v>1</v>
      </c>
      <c r="G29" s="1"/>
      <c r="H29" s="157"/>
    </row>
    <row r="30" spans="3:8">
      <c r="C30" s="274" t="s">
        <v>167</v>
      </c>
      <c r="D30" s="274"/>
      <c r="E30" s="274"/>
      <c r="F30" s="153">
        <v>1</v>
      </c>
      <c r="G30" s="1"/>
      <c r="H30" s="157"/>
    </row>
    <row r="31" spans="3:8">
      <c r="C31" s="154"/>
      <c r="D31" s="155"/>
      <c r="E31" s="155"/>
      <c r="F31" s="156"/>
      <c r="G31" s="33"/>
      <c r="H31" s="157"/>
    </row>
    <row r="32" spans="3:8">
      <c r="C32" s="154"/>
      <c r="D32" s="155"/>
      <c r="E32" s="155"/>
      <c r="F32" s="156"/>
      <c r="G32" s="33"/>
      <c r="H32" s="157"/>
    </row>
    <row r="33" spans="3:8">
      <c r="C33" s="275" t="s">
        <v>168</v>
      </c>
      <c r="D33" s="275"/>
      <c r="E33" s="275"/>
      <c r="F33" s="275"/>
      <c r="G33" s="33"/>
      <c r="H33" s="157"/>
    </row>
    <row r="34" spans="3:8" ht="15" customHeight="1">
      <c r="C34" s="275" t="s">
        <v>198</v>
      </c>
      <c r="D34" s="275"/>
      <c r="E34" s="275"/>
      <c r="F34" s="275"/>
      <c r="G34" s="33"/>
      <c r="H34" s="157"/>
    </row>
    <row r="35" spans="3:8">
      <c r="C35" s="274" t="s">
        <v>169</v>
      </c>
      <c r="D35" s="274"/>
      <c r="E35" s="274"/>
      <c r="F35" s="159">
        <f>0.4*F10+0.4*F20+0.2*F30</f>
        <v>1</v>
      </c>
      <c r="G35" s="33"/>
      <c r="H35" s="157"/>
    </row>
    <row r="36" spans="3:8">
      <c r="C36" s="154"/>
      <c r="D36" s="155"/>
      <c r="E36" s="155"/>
      <c r="F36" s="156"/>
      <c r="G36" s="33"/>
      <c r="H36" s="157"/>
    </row>
    <row r="37" spans="3:8">
      <c r="C37" s="154"/>
      <c r="D37" s="160"/>
      <c r="E37" s="160"/>
      <c r="F37" s="156"/>
      <c r="G37" s="33"/>
      <c r="H37" s="157"/>
    </row>
    <row r="38" spans="3:8">
      <c r="C38" s="14"/>
      <c r="D38" s="14" t="s">
        <v>21</v>
      </c>
      <c r="E38" s="14"/>
      <c r="F38" s="15"/>
      <c r="G38" s="15"/>
      <c r="H38" s="157"/>
    </row>
    <row r="39" spans="3:8">
      <c r="C39" s="14"/>
      <c r="D39" s="16"/>
      <c r="E39" s="16"/>
      <c r="F39" s="15"/>
      <c r="G39" s="15"/>
      <c r="H39" s="157"/>
    </row>
    <row r="40" spans="3:8">
      <c r="C40" s="17"/>
      <c r="D40" s="18" t="s">
        <v>193</v>
      </c>
      <c r="E40" s="15" t="s">
        <v>194</v>
      </c>
      <c r="F40" s="20"/>
      <c r="G40" s="157"/>
      <c r="H40" s="157"/>
    </row>
    <row r="41" spans="3:8">
      <c r="C41" s="221" t="s">
        <v>22</v>
      </c>
      <c r="D41" s="221"/>
      <c r="E41" s="221" t="s">
        <v>23</v>
      </c>
      <c r="F41" s="221"/>
      <c r="G41" s="157"/>
      <c r="H41" s="157"/>
    </row>
    <row r="42" spans="3:8">
      <c r="C42" s="22"/>
      <c r="D42" s="18" t="s">
        <v>195</v>
      </c>
      <c r="E42" s="15" t="s">
        <v>196</v>
      </c>
      <c r="F42" s="20"/>
      <c r="G42" s="157"/>
      <c r="H42" s="157"/>
    </row>
    <row r="43" spans="3:8">
      <c r="C43" s="221" t="s">
        <v>24</v>
      </c>
      <c r="D43" s="221"/>
      <c r="E43" s="221" t="s">
        <v>23</v>
      </c>
      <c r="F43" s="221"/>
      <c r="G43" s="157"/>
      <c r="H43" s="157"/>
    </row>
    <row r="44" spans="3:8">
      <c r="C44" s="23"/>
      <c r="D44" s="19" t="s">
        <v>197</v>
      </c>
      <c r="E44" s="24"/>
      <c r="F44" s="24"/>
      <c r="G44" s="157"/>
      <c r="H44" s="157"/>
    </row>
    <row r="45" spans="3:8">
      <c r="C45" s="221" t="s">
        <v>25</v>
      </c>
      <c r="D45" s="221"/>
      <c r="E45" s="15"/>
      <c r="F45" s="15"/>
      <c r="G45" s="157"/>
      <c r="H45" s="157"/>
    </row>
    <row r="46" spans="3:8">
      <c r="C46" s="154"/>
      <c r="D46" s="160"/>
      <c r="E46" s="160"/>
      <c r="F46" s="156"/>
      <c r="G46" s="33"/>
      <c r="H46" s="157"/>
    </row>
    <row r="47" spans="3:8">
      <c r="C47" s="154"/>
      <c r="D47" s="160"/>
      <c r="E47" s="160"/>
      <c r="F47" s="156"/>
      <c r="G47" s="33"/>
      <c r="H47" s="157"/>
    </row>
    <row r="48" spans="3:8" ht="15" customHeight="1">
      <c r="C48" s="161"/>
      <c r="D48" s="162"/>
      <c r="E48" s="162"/>
      <c r="F48" s="163"/>
      <c r="G48" s="33"/>
      <c r="H48" s="157"/>
    </row>
    <row r="49" spans="3:8">
      <c r="C49" s="107"/>
      <c r="D49" s="107"/>
      <c r="E49" s="107"/>
      <c r="F49" s="107"/>
      <c r="G49" s="107"/>
      <c r="H49" s="111"/>
    </row>
  </sheetData>
  <mergeCells count="29">
    <mergeCell ref="D26:E26"/>
    <mergeCell ref="D18:E18"/>
    <mergeCell ref="C19:E19"/>
    <mergeCell ref="C20:E20"/>
    <mergeCell ref="C24:F24"/>
    <mergeCell ref="D25:E25"/>
    <mergeCell ref="D17:E17"/>
    <mergeCell ref="C4:F4"/>
    <mergeCell ref="D5:E5"/>
    <mergeCell ref="D6:E6"/>
    <mergeCell ref="D7:E7"/>
    <mergeCell ref="D8:E8"/>
    <mergeCell ref="C9:E9"/>
    <mergeCell ref="C10:E10"/>
    <mergeCell ref="C14:F14"/>
    <mergeCell ref="D15:E15"/>
    <mergeCell ref="D16:E16"/>
    <mergeCell ref="C43:D43"/>
    <mergeCell ref="E43:F43"/>
    <mergeCell ref="D27:E27"/>
    <mergeCell ref="C45:D45"/>
    <mergeCell ref="D28:E28"/>
    <mergeCell ref="C29:E29"/>
    <mergeCell ref="C30:E30"/>
    <mergeCell ref="C33:F33"/>
    <mergeCell ref="C35:E35"/>
    <mergeCell ref="C41:D41"/>
    <mergeCell ref="E41:F41"/>
    <mergeCell ref="C34:F34"/>
  </mergeCells>
  <phoneticPr fontId="0" type="noConversion"/>
  <conditionalFormatting sqref="F46:F48 E40:E45 F35:F39 F27:F32 F7:F12 F17:F22">
    <cfRule type="cellIs" dxfId="11" priority="1" stopIfTrue="1" operator="equal">
      <formula>""""""</formula>
    </cfRule>
    <cfRule type="cellIs" dxfId="10" priority="2" stopIfTrue="1" operator="between">
      <formula>""""""</formula>
      <formula>""""""</formula>
    </cfRule>
    <cfRule type="cellIs" dxfId="9" priority="3" stopIfTrue="1" operator="equal">
      <formula>""""""</formula>
    </cfRule>
  </conditionalFormatting>
  <dataValidations count="1">
    <dataValidation type="decimal" allowBlank="1" showErrorMessage="1" errorTitle="Ошибка" error="Допускается ввод только неотрицательных чисел!" sqref="F27:F28 F17:F18 F7:F8">
      <formula1>0</formula1>
      <formula2>9.99999999999999E+23</formula2>
    </dataValidation>
  </dataValidations>
  <pageMargins left="0.7" right="0.7" top="0.75" bottom="0.75" header="0.3" footer="0.3"/>
  <pageSetup paperSize="9" scale="98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C2:F19"/>
  <sheetViews>
    <sheetView workbookViewId="0">
      <selection activeCell="F6" sqref="F6"/>
    </sheetView>
  </sheetViews>
  <sheetFormatPr defaultRowHeight="15"/>
  <cols>
    <col min="4" max="4" width="45" customWidth="1"/>
    <col min="5" max="5" width="16.42578125" customWidth="1"/>
    <col min="6" max="6" width="24.42578125" customWidth="1"/>
  </cols>
  <sheetData>
    <row r="2" spans="3:6">
      <c r="C2" s="1"/>
      <c r="D2" s="2"/>
      <c r="E2" s="2"/>
      <c r="F2" s="3"/>
    </row>
    <row r="3" spans="3:6">
      <c r="C3" s="278" t="s">
        <v>198</v>
      </c>
      <c r="D3" s="278"/>
      <c r="E3" s="278"/>
      <c r="F3" s="278"/>
    </row>
    <row r="4" spans="3:6" ht="28.5" customHeight="1">
      <c r="C4" s="280" t="s">
        <v>170</v>
      </c>
      <c r="D4" s="280"/>
      <c r="E4" s="280"/>
      <c r="F4" s="280"/>
    </row>
    <row r="5" spans="3:6">
      <c r="C5" s="36"/>
      <c r="D5" s="171"/>
      <c r="E5" s="171"/>
      <c r="F5" s="171"/>
    </row>
    <row r="6" spans="3:6">
      <c r="C6" s="274" t="s">
        <v>171</v>
      </c>
      <c r="D6" s="274"/>
      <c r="E6" s="274"/>
      <c r="F6" s="164">
        <f>0.1*'ф.2.1 ИндИнф (Ин)'!I61+0.7*'ф.2.2 ИндИспол (Ис)'!I66+0.2*'ф.2.3 ИндРезульт (Рс)'!H62</f>
        <v>0.81499999999999995</v>
      </c>
    </row>
    <row r="7" spans="3:6">
      <c r="C7" s="154"/>
      <c r="D7" s="155"/>
      <c r="E7" s="155"/>
      <c r="F7" s="156"/>
    </row>
    <row r="8" spans="3:6">
      <c r="C8" s="154"/>
      <c r="D8" s="160"/>
      <c r="E8" s="160"/>
      <c r="F8" s="156"/>
    </row>
    <row r="9" spans="3:6">
      <c r="C9" s="14"/>
      <c r="D9" s="14" t="s">
        <v>21</v>
      </c>
      <c r="E9" s="14"/>
      <c r="F9" s="15"/>
    </row>
    <row r="10" spans="3:6">
      <c r="C10" s="14"/>
      <c r="D10" s="16"/>
      <c r="E10" s="16"/>
      <c r="F10" s="15"/>
    </row>
    <row r="11" spans="3:6">
      <c r="C11" s="17"/>
      <c r="D11" s="18" t="s">
        <v>193</v>
      </c>
      <c r="E11" s="279" t="s">
        <v>194</v>
      </c>
      <c r="F11" s="279"/>
    </row>
    <row r="12" spans="3:6">
      <c r="C12" s="221" t="s">
        <v>22</v>
      </c>
      <c r="D12" s="221"/>
      <c r="E12" s="221" t="s">
        <v>23</v>
      </c>
      <c r="F12" s="221"/>
    </row>
    <row r="13" spans="3:6">
      <c r="C13" s="22"/>
      <c r="D13" s="18" t="s">
        <v>195</v>
      </c>
      <c r="E13" s="279" t="s">
        <v>196</v>
      </c>
      <c r="F13" s="279"/>
    </row>
    <row r="14" spans="3:6">
      <c r="C14" s="221" t="s">
        <v>24</v>
      </c>
      <c r="D14" s="221"/>
      <c r="E14" s="221" t="s">
        <v>23</v>
      </c>
      <c r="F14" s="221"/>
    </row>
    <row r="15" spans="3:6">
      <c r="C15" s="23" t="str">
        <f>IF(DL_Tel&lt;&gt;"","Телефон: " &amp;DL_Tel &amp;", ","") &amp;IF(DL_email&lt;&gt;"","e-mail: " &amp;DL_email,"")</f>
        <v/>
      </c>
      <c r="D15" s="19" t="s">
        <v>200</v>
      </c>
      <c r="E15" s="24"/>
      <c r="F15" s="24"/>
    </row>
    <row r="16" spans="3:6">
      <c r="C16" s="221" t="s">
        <v>25</v>
      </c>
      <c r="D16" s="221"/>
      <c r="E16" s="15"/>
      <c r="F16" s="15"/>
    </row>
    <row r="17" spans="3:6">
      <c r="C17" s="154"/>
      <c r="D17" s="160"/>
      <c r="E17" s="160"/>
      <c r="F17" s="156"/>
    </row>
    <row r="18" spans="3:6">
      <c r="C18" s="154"/>
      <c r="D18" s="160"/>
      <c r="E18" s="160"/>
      <c r="F18" s="156"/>
    </row>
    <row r="19" spans="3:6">
      <c r="C19" s="161"/>
      <c r="D19" s="162"/>
      <c r="E19" s="162"/>
      <c r="F19" s="163"/>
    </row>
  </sheetData>
  <mergeCells count="10">
    <mergeCell ref="C3:F3"/>
    <mergeCell ref="E11:F11"/>
    <mergeCell ref="E13:F13"/>
    <mergeCell ref="C16:D16"/>
    <mergeCell ref="C4:F4"/>
    <mergeCell ref="C6:E6"/>
    <mergeCell ref="C12:D12"/>
    <mergeCell ref="E12:F12"/>
    <mergeCell ref="C14:D14"/>
    <mergeCell ref="E14:F14"/>
  </mergeCells>
  <phoneticPr fontId="0" type="noConversion"/>
  <conditionalFormatting sqref="F17:F19 E11:E16 F6:F10">
    <cfRule type="cellIs" dxfId="8" priority="1" stopIfTrue="1" operator="equal">
      <formula>""""""</formula>
    </cfRule>
    <cfRule type="cellIs" dxfId="7" priority="2" stopIfTrue="1" operator="between">
      <formula>""""""</formula>
      <formula>""""""</formula>
    </cfRule>
    <cfRule type="cellIs" dxfId="6" priority="3" stopIfTrue="1" operator="equal">
      <formula>""""""</formula>
    </cfRule>
  </conditionalFormatting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workbookViewId="0">
      <selection activeCell="D12" sqref="D12"/>
    </sheetView>
  </sheetViews>
  <sheetFormatPr defaultColWidth="0.85546875" defaultRowHeight="15"/>
  <cols>
    <col min="1" max="1" width="6" style="207" customWidth="1"/>
    <col min="2" max="2" width="51.140625" style="207" customWidth="1"/>
    <col min="3" max="3" width="41.140625" style="207" customWidth="1"/>
    <col min="4" max="4" width="38.140625" style="207" customWidth="1"/>
    <col min="5" max="256" width="0.85546875" style="207"/>
    <col min="257" max="257" width="6" style="207" customWidth="1"/>
    <col min="258" max="258" width="51.140625" style="207" customWidth="1"/>
    <col min="259" max="259" width="41.140625" style="207" customWidth="1"/>
    <col min="260" max="260" width="38.140625" style="207" customWidth="1"/>
    <col min="261" max="512" width="0.85546875" style="207"/>
    <col min="513" max="513" width="6" style="207" customWidth="1"/>
    <col min="514" max="514" width="51.140625" style="207" customWidth="1"/>
    <col min="515" max="515" width="41.140625" style="207" customWidth="1"/>
    <col min="516" max="516" width="38.140625" style="207" customWidth="1"/>
    <col min="517" max="768" width="0.85546875" style="207"/>
    <col min="769" max="769" width="6" style="207" customWidth="1"/>
    <col min="770" max="770" width="51.140625" style="207" customWidth="1"/>
    <col min="771" max="771" width="41.140625" style="207" customWidth="1"/>
    <col min="772" max="772" width="38.140625" style="207" customWidth="1"/>
    <col min="773" max="1024" width="0.85546875" style="207"/>
    <col min="1025" max="1025" width="6" style="207" customWidth="1"/>
    <col min="1026" max="1026" width="51.140625" style="207" customWidth="1"/>
    <col min="1027" max="1027" width="41.140625" style="207" customWidth="1"/>
    <col min="1028" max="1028" width="38.140625" style="207" customWidth="1"/>
    <col min="1029" max="1280" width="0.85546875" style="207"/>
    <col min="1281" max="1281" width="6" style="207" customWidth="1"/>
    <col min="1282" max="1282" width="51.140625" style="207" customWidth="1"/>
    <col min="1283" max="1283" width="41.140625" style="207" customWidth="1"/>
    <col min="1284" max="1284" width="38.140625" style="207" customWidth="1"/>
    <col min="1285" max="1536" width="0.85546875" style="207"/>
    <col min="1537" max="1537" width="6" style="207" customWidth="1"/>
    <col min="1538" max="1538" width="51.140625" style="207" customWidth="1"/>
    <col min="1539" max="1539" width="41.140625" style="207" customWidth="1"/>
    <col min="1540" max="1540" width="38.140625" style="207" customWidth="1"/>
    <col min="1541" max="1792" width="0.85546875" style="207"/>
    <col min="1793" max="1793" width="6" style="207" customWidth="1"/>
    <col min="1794" max="1794" width="51.140625" style="207" customWidth="1"/>
    <col min="1795" max="1795" width="41.140625" style="207" customWidth="1"/>
    <col min="1796" max="1796" width="38.140625" style="207" customWidth="1"/>
    <col min="1797" max="2048" width="0.85546875" style="207"/>
    <col min="2049" max="2049" width="6" style="207" customWidth="1"/>
    <col min="2050" max="2050" width="51.140625" style="207" customWidth="1"/>
    <col min="2051" max="2051" width="41.140625" style="207" customWidth="1"/>
    <col min="2052" max="2052" width="38.140625" style="207" customWidth="1"/>
    <col min="2053" max="2304" width="0.85546875" style="207"/>
    <col min="2305" max="2305" width="6" style="207" customWidth="1"/>
    <col min="2306" max="2306" width="51.140625" style="207" customWidth="1"/>
    <col min="2307" max="2307" width="41.140625" style="207" customWidth="1"/>
    <col min="2308" max="2308" width="38.140625" style="207" customWidth="1"/>
    <col min="2309" max="2560" width="0.85546875" style="207"/>
    <col min="2561" max="2561" width="6" style="207" customWidth="1"/>
    <col min="2562" max="2562" width="51.140625" style="207" customWidth="1"/>
    <col min="2563" max="2563" width="41.140625" style="207" customWidth="1"/>
    <col min="2564" max="2564" width="38.140625" style="207" customWidth="1"/>
    <col min="2565" max="2816" width="0.85546875" style="207"/>
    <col min="2817" max="2817" width="6" style="207" customWidth="1"/>
    <col min="2818" max="2818" width="51.140625" style="207" customWidth="1"/>
    <col min="2819" max="2819" width="41.140625" style="207" customWidth="1"/>
    <col min="2820" max="2820" width="38.140625" style="207" customWidth="1"/>
    <col min="2821" max="3072" width="0.85546875" style="207"/>
    <col min="3073" max="3073" width="6" style="207" customWidth="1"/>
    <col min="3074" max="3074" width="51.140625" style="207" customWidth="1"/>
    <col min="3075" max="3075" width="41.140625" style="207" customWidth="1"/>
    <col min="3076" max="3076" width="38.140625" style="207" customWidth="1"/>
    <col min="3077" max="3328" width="0.85546875" style="207"/>
    <col min="3329" max="3329" width="6" style="207" customWidth="1"/>
    <col min="3330" max="3330" width="51.140625" style="207" customWidth="1"/>
    <col min="3331" max="3331" width="41.140625" style="207" customWidth="1"/>
    <col min="3332" max="3332" width="38.140625" style="207" customWidth="1"/>
    <col min="3333" max="3584" width="0.85546875" style="207"/>
    <col min="3585" max="3585" width="6" style="207" customWidth="1"/>
    <col min="3586" max="3586" width="51.140625" style="207" customWidth="1"/>
    <col min="3587" max="3587" width="41.140625" style="207" customWidth="1"/>
    <col min="3588" max="3588" width="38.140625" style="207" customWidth="1"/>
    <col min="3589" max="3840" width="0.85546875" style="207"/>
    <col min="3841" max="3841" width="6" style="207" customWidth="1"/>
    <col min="3842" max="3842" width="51.140625" style="207" customWidth="1"/>
    <col min="3843" max="3843" width="41.140625" style="207" customWidth="1"/>
    <col min="3844" max="3844" width="38.140625" style="207" customWidth="1"/>
    <col min="3845" max="4096" width="0.85546875" style="207"/>
    <col min="4097" max="4097" width="6" style="207" customWidth="1"/>
    <col min="4098" max="4098" width="51.140625" style="207" customWidth="1"/>
    <col min="4099" max="4099" width="41.140625" style="207" customWidth="1"/>
    <col min="4100" max="4100" width="38.140625" style="207" customWidth="1"/>
    <col min="4101" max="4352" width="0.85546875" style="207"/>
    <col min="4353" max="4353" width="6" style="207" customWidth="1"/>
    <col min="4354" max="4354" width="51.140625" style="207" customWidth="1"/>
    <col min="4355" max="4355" width="41.140625" style="207" customWidth="1"/>
    <col min="4356" max="4356" width="38.140625" style="207" customWidth="1"/>
    <col min="4357" max="4608" width="0.85546875" style="207"/>
    <col min="4609" max="4609" width="6" style="207" customWidth="1"/>
    <col min="4610" max="4610" width="51.140625" style="207" customWidth="1"/>
    <col min="4611" max="4611" width="41.140625" style="207" customWidth="1"/>
    <col min="4612" max="4612" width="38.140625" style="207" customWidth="1"/>
    <col min="4613" max="4864" width="0.85546875" style="207"/>
    <col min="4865" max="4865" width="6" style="207" customWidth="1"/>
    <col min="4866" max="4866" width="51.140625" style="207" customWidth="1"/>
    <col min="4867" max="4867" width="41.140625" style="207" customWidth="1"/>
    <col min="4868" max="4868" width="38.140625" style="207" customWidth="1"/>
    <col min="4869" max="5120" width="0.85546875" style="207"/>
    <col min="5121" max="5121" width="6" style="207" customWidth="1"/>
    <col min="5122" max="5122" width="51.140625" style="207" customWidth="1"/>
    <col min="5123" max="5123" width="41.140625" style="207" customWidth="1"/>
    <col min="5124" max="5124" width="38.140625" style="207" customWidth="1"/>
    <col min="5125" max="5376" width="0.85546875" style="207"/>
    <col min="5377" max="5377" width="6" style="207" customWidth="1"/>
    <col min="5378" max="5378" width="51.140625" style="207" customWidth="1"/>
    <col min="5379" max="5379" width="41.140625" style="207" customWidth="1"/>
    <col min="5380" max="5380" width="38.140625" style="207" customWidth="1"/>
    <col min="5381" max="5632" width="0.85546875" style="207"/>
    <col min="5633" max="5633" width="6" style="207" customWidth="1"/>
    <col min="5634" max="5634" width="51.140625" style="207" customWidth="1"/>
    <col min="5635" max="5635" width="41.140625" style="207" customWidth="1"/>
    <col min="5636" max="5636" width="38.140625" style="207" customWidth="1"/>
    <col min="5637" max="5888" width="0.85546875" style="207"/>
    <col min="5889" max="5889" width="6" style="207" customWidth="1"/>
    <col min="5890" max="5890" width="51.140625" style="207" customWidth="1"/>
    <col min="5891" max="5891" width="41.140625" style="207" customWidth="1"/>
    <col min="5892" max="5892" width="38.140625" style="207" customWidth="1"/>
    <col min="5893" max="6144" width="0.85546875" style="207"/>
    <col min="6145" max="6145" width="6" style="207" customWidth="1"/>
    <col min="6146" max="6146" width="51.140625" style="207" customWidth="1"/>
    <col min="6147" max="6147" width="41.140625" style="207" customWidth="1"/>
    <col min="6148" max="6148" width="38.140625" style="207" customWidth="1"/>
    <col min="6149" max="6400" width="0.85546875" style="207"/>
    <col min="6401" max="6401" width="6" style="207" customWidth="1"/>
    <col min="6402" max="6402" width="51.140625" style="207" customWidth="1"/>
    <col min="6403" max="6403" width="41.140625" style="207" customWidth="1"/>
    <col min="6404" max="6404" width="38.140625" style="207" customWidth="1"/>
    <col min="6405" max="6656" width="0.85546875" style="207"/>
    <col min="6657" max="6657" width="6" style="207" customWidth="1"/>
    <col min="6658" max="6658" width="51.140625" style="207" customWidth="1"/>
    <col min="6659" max="6659" width="41.140625" style="207" customWidth="1"/>
    <col min="6660" max="6660" width="38.140625" style="207" customWidth="1"/>
    <col min="6661" max="6912" width="0.85546875" style="207"/>
    <col min="6913" max="6913" width="6" style="207" customWidth="1"/>
    <col min="6914" max="6914" width="51.140625" style="207" customWidth="1"/>
    <col min="6915" max="6915" width="41.140625" style="207" customWidth="1"/>
    <col min="6916" max="6916" width="38.140625" style="207" customWidth="1"/>
    <col min="6917" max="7168" width="0.85546875" style="207"/>
    <col min="7169" max="7169" width="6" style="207" customWidth="1"/>
    <col min="7170" max="7170" width="51.140625" style="207" customWidth="1"/>
    <col min="7171" max="7171" width="41.140625" style="207" customWidth="1"/>
    <col min="7172" max="7172" width="38.140625" style="207" customWidth="1"/>
    <col min="7173" max="7424" width="0.85546875" style="207"/>
    <col min="7425" max="7425" width="6" style="207" customWidth="1"/>
    <col min="7426" max="7426" width="51.140625" style="207" customWidth="1"/>
    <col min="7427" max="7427" width="41.140625" style="207" customWidth="1"/>
    <col min="7428" max="7428" width="38.140625" style="207" customWidth="1"/>
    <col min="7429" max="7680" width="0.85546875" style="207"/>
    <col min="7681" max="7681" width="6" style="207" customWidth="1"/>
    <col min="7682" max="7682" width="51.140625" style="207" customWidth="1"/>
    <col min="7683" max="7683" width="41.140625" style="207" customWidth="1"/>
    <col min="7684" max="7684" width="38.140625" style="207" customWidth="1"/>
    <col min="7685" max="7936" width="0.85546875" style="207"/>
    <col min="7937" max="7937" width="6" style="207" customWidth="1"/>
    <col min="7938" max="7938" width="51.140625" style="207" customWidth="1"/>
    <col min="7939" max="7939" width="41.140625" style="207" customWidth="1"/>
    <col min="7940" max="7940" width="38.140625" style="207" customWidth="1"/>
    <col min="7941" max="8192" width="0.85546875" style="207"/>
    <col min="8193" max="8193" width="6" style="207" customWidth="1"/>
    <col min="8194" max="8194" width="51.140625" style="207" customWidth="1"/>
    <col min="8195" max="8195" width="41.140625" style="207" customWidth="1"/>
    <col min="8196" max="8196" width="38.140625" style="207" customWidth="1"/>
    <col min="8197" max="8448" width="0.85546875" style="207"/>
    <col min="8449" max="8449" width="6" style="207" customWidth="1"/>
    <col min="8450" max="8450" width="51.140625" style="207" customWidth="1"/>
    <col min="8451" max="8451" width="41.140625" style="207" customWidth="1"/>
    <col min="8452" max="8452" width="38.140625" style="207" customWidth="1"/>
    <col min="8453" max="8704" width="0.85546875" style="207"/>
    <col min="8705" max="8705" width="6" style="207" customWidth="1"/>
    <col min="8706" max="8706" width="51.140625" style="207" customWidth="1"/>
    <col min="8707" max="8707" width="41.140625" style="207" customWidth="1"/>
    <col min="8708" max="8708" width="38.140625" style="207" customWidth="1"/>
    <col min="8709" max="8960" width="0.85546875" style="207"/>
    <col min="8961" max="8961" width="6" style="207" customWidth="1"/>
    <col min="8962" max="8962" width="51.140625" style="207" customWidth="1"/>
    <col min="8963" max="8963" width="41.140625" style="207" customWidth="1"/>
    <col min="8964" max="8964" width="38.140625" style="207" customWidth="1"/>
    <col min="8965" max="9216" width="0.85546875" style="207"/>
    <col min="9217" max="9217" width="6" style="207" customWidth="1"/>
    <col min="9218" max="9218" width="51.140625" style="207" customWidth="1"/>
    <col min="9219" max="9219" width="41.140625" style="207" customWidth="1"/>
    <col min="9220" max="9220" width="38.140625" style="207" customWidth="1"/>
    <col min="9221" max="9472" width="0.85546875" style="207"/>
    <col min="9473" max="9473" width="6" style="207" customWidth="1"/>
    <col min="9474" max="9474" width="51.140625" style="207" customWidth="1"/>
    <col min="9475" max="9475" width="41.140625" style="207" customWidth="1"/>
    <col min="9476" max="9476" width="38.140625" style="207" customWidth="1"/>
    <col min="9477" max="9728" width="0.85546875" style="207"/>
    <col min="9729" max="9729" width="6" style="207" customWidth="1"/>
    <col min="9730" max="9730" width="51.140625" style="207" customWidth="1"/>
    <col min="9731" max="9731" width="41.140625" style="207" customWidth="1"/>
    <col min="9732" max="9732" width="38.140625" style="207" customWidth="1"/>
    <col min="9733" max="9984" width="0.85546875" style="207"/>
    <col min="9985" max="9985" width="6" style="207" customWidth="1"/>
    <col min="9986" max="9986" width="51.140625" style="207" customWidth="1"/>
    <col min="9987" max="9987" width="41.140625" style="207" customWidth="1"/>
    <col min="9988" max="9988" width="38.140625" style="207" customWidth="1"/>
    <col min="9989" max="10240" width="0.85546875" style="207"/>
    <col min="10241" max="10241" width="6" style="207" customWidth="1"/>
    <col min="10242" max="10242" width="51.140625" style="207" customWidth="1"/>
    <col min="10243" max="10243" width="41.140625" style="207" customWidth="1"/>
    <col min="10244" max="10244" width="38.140625" style="207" customWidth="1"/>
    <col min="10245" max="10496" width="0.85546875" style="207"/>
    <col min="10497" max="10497" width="6" style="207" customWidth="1"/>
    <col min="10498" max="10498" width="51.140625" style="207" customWidth="1"/>
    <col min="10499" max="10499" width="41.140625" style="207" customWidth="1"/>
    <col min="10500" max="10500" width="38.140625" style="207" customWidth="1"/>
    <col min="10501" max="10752" width="0.85546875" style="207"/>
    <col min="10753" max="10753" width="6" style="207" customWidth="1"/>
    <col min="10754" max="10754" width="51.140625" style="207" customWidth="1"/>
    <col min="10755" max="10755" width="41.140625" style="207" customWidth="1"/>
    <col min="10756" max="10756" width="38.140625" style="207" customWidth="1"/>
    <col min="10757" max="11008" width="0.85546875" style="207"/>
    <col min="11009" max="11009" width="6" style="207" customWidth="1"/>
    <col min="11010" max="11010" width="51.140625" style="207" customWidth="1"/>
    <col min="11011" max="11011" width="41.140625" style="207" customWidth="1"/>
    <col min="11012" max="11012" width="38.140625" style="207" customWidth="1"/>
    <col min="11013" max="11264" width="0.85546875" style="207"/>
    <col min="11265" max="11265" width="6" style="207" customWidth="1"/>
    <col min="11266" max="11266" width="51.140625" style="207" customWidth="1"/>
    <col min="11267" max="11267" width="41.140625" style="207" customWidth="1"/>
    <col min="11268" max="11268" width="38.140625" style="207" customWidth="1"/>
    <col min="11269" max="11520" width="0.85546875" style="207"/>
    <col min="11521" max="11521" width="6" style="207" customWidth="1"/>
    <col min="11522" max="11522" width="51.140625" style="207" customWidth="1"/>
    <col min="11523" max="11523" width="41.140625" style="207" customWidth="1"/>
    <col min="11524" max="11524" width="38.140625" style="207" customWidth="1"/>
    <col min="11525" max="11776" width="0.85546875" style="207"/>
    <col min="11777" max="11777" width="6" style="207" customWidth="1"/>
    <col min="11778" max="11778" width="51.140625" style="207" customWidth="1"/>
    <col min="11779" max="11779" width="41.140625" style="207" customWidth="1"/>
    <col min="11780" max="11780" width="38.140625" style="207" customWidth="1"/>
    <col min="11781" max="12032" width="0.85546875" style="207"/>
    <col min="12033" max="12033" width="6" style="207" customWidth="1"/>
    <col min="12034" max="12034" width="51.140625" style="207" customWidth="1"/>
    <col min="12035" max="12035" width="41.140625" style="207" customWidth="1"/>
    <col min="12036" max="12036" width="38.140625" style="207" customWidth="1"/>
    <col min="12037" max="12288" width="0.85546875" style="207"/>
    <col min="12289" max="12289" width="6" style="207" customWidth="1"/>
    <col min="12290" max="12290" width="51.140625" style="207" customWidth="1"/>
    <col min="12291" max="12291" width="41.140625" style="207" customWidth="1"/>
    <col min="12292" max="12292" width="38.140625" style="207" customWidth="1"/>
    <col min="12293" max="12544" width="0.85546875" style="207"/>
    <col min="12545" max="12545" width="6" style="207" customWidth="1"/>
    <col min="12546" max="12546" width="51.140625" style="207" customWidth="1"/>
    <col min="12547" max="12547" width="41.140625" style="207" customWidth="1"/>
    <col min="12548" max="12548" width="38.140625" style="207" customWidth="1"/>
    <col min="12549" max="12800" width="0.85546875" style="207"/>
    <col min="12801" max="12801" width="6" style="207" customWidth="1"/>
    <col min="12802" max="12802" width="51.140625" style="207" customWidth="1"/>
    <col min="12803" max="12803" width="41.140625" style="207" customWidth="1"/>
    <col min="12804" max="12804" width="38.140625" style="207" customWidth="1"/>
    <col min="12805" max="13056" width="0.85546875" style="207"/>
    <col min="13057" max="13057" width="6" style="207" customWidth="1"/>
    <col min="13058" max="13058" width="51.140625" style="207" customWidth="1"/>
    <col min="13059" max="13059" width="41.140625" style="207" customWidth="1"/>
    <col min="13060" max="13060" width="38.140625" style="207" customWidth="1"/>
    <col min="13061" max="13312" width="0.85546875" style="207"/>
    <col min="13313" max="13313" width="6" style="207" customWidth="1"/>
    <col min="13314" max="13314" width="51.140625" style="207" customWidth="1"/>
    <col min="13315" max="13315" width="41.140625" style="207" customWidth="1"/>
    <col min="13316" max="13316" width="38.140625" style="207" customWidth="1"/>
    <col min="13317" max="13568" width="0.85546875" style="207"/>
    <col min="13569" max="13569" width="6" style="207" customWidth="1"/>
    <col min="13570" max="13570" width="51.140625" style="207" customWidth="1"/>
    <col min="13571" max="13571" width="41.140625" style="207" customWidth="1"/>
    <col min="13572" max="13572" width="38.140625" style="207" customWidth="1"/>
    <col min="13573" max="13824" width="0.85546875" style="207"/>
    <col min="13825" max="13825" width="6" style="207" customWidth="1"/>
    <col min="13826" max="13826" width="51.140625" style="207" customWidth="1"/>
    <col min="13827" max="13827" width="41.140625" style="207" customWidth="1"/>
    <col min="13828" max="13828" width="38.140625" style="207" customWidth="1"/>
    <col min="13829" max="14080" width="0.85546875" style="207"/>
    <col min="14081" max="14081" width="6" style="207" customWidth="1"/>
    <col min="14082" max="14082" width="51.140625" style="207" customWidth="1"/>
    <col min="14083" max="14083" width="41.140625" style="207" customWidth="1"/>
    <col min="14084" max="14084" width="38.140625" style="207" customWidth="1"/>
    <col min="14085" max="14336" width="0.85546875" style="207"/>
    <col min="14337" max="14337" width="6" style="207" customWidth="1"/>
    <col min="14338" max="14338" width="51.140625" style="207" customWidth="1"/>
    <col min="14339" max="14339" width="41.140625" style="207" customWidth="1"/>
    <col min="14340" max="14340" width="38.140625" style="207" customWidth="1"/>
    <col min="14341" max="14592" width="0.85546875" style="207"/>
    <col min="14593" max="14593" width="6" style="207" customWidth="1"/>
    <col min="14594" max="14594" width="51.140625" style="207" customWidth="1"/>
    <col min="14595" max="14595" width="41.140625" style="207" customWidth="1"/>
    <col min="14596" max="14596" width="38.140625" style="207" customWidth="1"/>
    <col min="14597" max="14848" width="0.85546875" style="207"/>
    <col min="14849" max="14849" width="6" style="207" customWidth="1"/>
    <col min="14850" max="14850" width="51.140625" style="207" customWidth="1"/>
    <col min="14851" max="14851" width="41.140625" style="207" customWidth="1"/>
    <col min="14852" max="14852" width="38.140625" style="207" customWidth="1"/>
    <col min="14853" max="15104" width="0.85546875" style="207"/>
    <col min="15105" max="15105" width="6" style="207" customWidth="1"/>
    <col min="15106" max="15106" width="51.140625" style="207" customWidth="1"/>
    <col min="15107" max="15107" width="41.140625" style="207" customWidth="1"/>
    <col min="15108" max="15108" width="38.140625" style="207" customWidth="1"/>
    <col min="15109" max="15360" width="0.85546875" style="207"/>
    <col min="15361" max="15361" width="6" style="207" customWidth="1"/>
    <col min="15362" max="15362" width="51.140625" style="207" customWidth="1"/>
    <col min="15363" max="15363" width="41.140625" style="207" customWidth="1"/>
    <col min="15364" max="15364" width="38.140625" style="207" customWidth="1"/>
    <col min="15365" max="15616" width="0.85546875" style="207"/>
    <col min="15617" max="15617" width="6" style="207" customWidth="1"/>
    <col min="15618" max="15618" width="51.140625" style="207" customWidth="1"/>
    <col min="15619" max="15619" width="41.140625" style="207" customWidth="1"/>
    <col min="15620" max="15620" width="38.140625" style="207" customWidth="1"/>
    <col min="15621" max="15872" width="0.85546875" style="207"/>
    <col min="15873" max="15873" width="6" style="207" customWidth="1"/>
    <col min="15874" max="15874" width="51.140625" style="207" customWidth="1"/>
    <col min="15875" max="15875" width="41.140625" style="207" customWidth="1"/>
    <col min="15876" max="15876" width="38.140625" style="207" customWidth="1"/>
    <col min="15877" max="16128" width="0.85546875" style="207"/>
    <col min="16129" max="16129" width="6" style="207" customWidth="1"/>
    <col min="16130" max="16130" width="51.140625" style="207" customWidth="1"/>
    <col min="16131" max="16131" width="41.140625" style="207" customWidth="1"/>
    <col min="16132" max="16132" width="38.140625" style="207" customWidth="1"/>
    <col min="16133" max="16384" width="0.85546875" style="207"/>
  </cols>
  <sheetData>
    <row r="1" spans="1:5" s="194" customFormat="1" ht="15.75" customHeight="1">
      <c r="D1" s="195" t="s">
        <v>218</v>
      </c>
    </row>
    <row r="2" spans="1:5" s="196" customFormat="1" ht="15.75">
      <c r="A2" s="283" t="s">
        <v>203</v>
      </c>
      <c r="B2" s="283"/>
      <c r="C2" s="283"/>
      <c r="D2" s="283"/>
    </row>
    <row r="3" spans="1:5" s="196" customFormat="1" ht="15.75">
      <c r="A3" s="284" t="s">
        <v>198</v>
      </c>
      <c r="B3" s="284"/>
      <c r="C3" s="284"/>
      <c r="D3" s="284"/>
    </row>
    <row r="4" spans="1:5" s="197" customFormat="1" ht="13.5" customHeight="1"/>
    <row r="5" spans="1:5" s="197" customFormat="1" ht="15" customHeight="1">
      <c r="A5" s="198" t="s">
        <v>204</v>
      </c>
      <c r="B5" s="199"/>
      <c r="C5" s="200" t="s">
        <v>205</v>
      </c>
      <c r="D5" s="201" t="s">
        <v>30</v>
      </c>
    </row>
    <row r="6" spans="1:5" s="197" customFormat="1" ht="30.75" customHeight="1">
      <c r="A6" s="198">
        <v>1</v>
      </c>
      <c r="B6" s="202" t="s">
        <v>206</v>
      </c>
      <c r="C6" s="203" t="s">
        <v>207</v>
      </c>
      <c r="D6" s="204">
        <v>0</v>
      </c>
    </row>
    <row r="7" spans="1:5" s="197" customFormat="1" ht="45.75" customHeight="1">
      <c r="A7" s="198">
        <v>2</v>
      </c>
      <c r="B7" s="202" t="s">
        <v>208</v>
      </c>
      <c r="C7" s="203" t="s">
        <v>219</v>
      </c>
      <c r="D7" s="205" t="s">
        <v>209</v>
      </c>
    </row>
    <row r="8" spans="1:5" s="197" customFormat="1" ht="30.75" customHeight="1">
      <c r="A8" s="198">
        <v>3</v>
      </c>
      <c r="B8" s="202" t="s">
        <v>210</v>
      </c>
      <c r="C8" s="203" t="s">
        <v>220</v>
      </c>
      <c r="D8" s="205">
        <v>0.81499999999999995</v>
      </c>
    </row>
    <row r="9" spans="1:5" s="197" customFormat="1" ht="18.75" customHeight="1">
      <c r="A9" s="198">
        <v>4</v>
      </c>
      <c r="B9" s="202" t="s">
        <v>211</v>
      </c>
      <c r="C9" s="203" t="s">
        <v>212</v>
      </c>
      <c r="D9" s="204">
        <v>0</v>
      </c>
    </row>
    <row r="10" spans="1:5" s="197" customFormat="1" ht="18.75" customHeight="1">
      <c r="A10" s="198">
        <v>5</v>
      </c>
      <c r="B10" s="202" t="s">
        <v>213</v>
      </c>
      <c r="C10" s="203" t="s">
        <v>212</v>
      </c>
      <c r="D10" s="205" t="s">
        <v>209</v>
      </c>
    </row>
    <row r="11" spans="1:5" s="197" customFormat="1" ht="18.75" customHeight="1">
      <c r="A11" s="198">
        <v>6</v>
      </c>
      <c r="B11" s="202" t="s">
        <v>214</v>
      </c>
      <c r="C11" s="203" t="s">
        <v>212</v>
      </c>
      <c r="D11" s="206">
        <v>1.0102</v>
      </c>
    </row>
    <row r="12" spans="1:5" s="197" customFormat="1" ht="30.75" customHeight="1">
      <c r="A12" s="198">
        <v>7</v>
      </c>
      <c r="B12" s="202" t="s">
        <v>215</v>
      </c>
      <c r="C12" s="203" t="s">
        <v>221</v>
      </c>
      <c r="D12" s="205">
        <v>0</v>
      </c>
    </row>
    <row r="13" spans="1:5" s="197" customFormat="1" ht="60" customHeight="1">
      <c r="A13" s="198">
        <v>8</v>
      </c>
      <c r="B13" s="202" t="s">
        <v>216</v>
      </c>
      <c r="C13" s="203" t="s">
        <v>221</v>
      </c>
      <c r="D13" s="205" t="s">
        <v>209</v>
      </c>
    </row>
    <row r="14" spans="1:5" s="197" customFormat="1" ht="45" customHeight="1">
      <c r="A14" s="198">
        <v>9</v>
      </c>
      <c r="B14" s="202" t="s">
        <v>217</v>
      </c>
      <c r="C14" s="203" t="s">
        <v>221</v>
      </c>
      <c r="D14" s="205">
        <v>0</v>
      </c>
    </row>
    <row r="16" spans="1:5">
      <c r="B16" s="14"/>
      <c r="C16" s="14" t="s">
        <v>21</v>
      </c>
      <c r="D16" s="14"/>
      <c r="E16" s="15"/>
    </row>
    <row r="17" spans="2:5">
      <c r="B17" s="14"/>
      <c r="C17" s="16"/>
      <c r="D17" s="16"/>
      <c r="E17" s="15"/>
    </row>
    <row r="18" spans="2:5">
      <c r="B18" s="214" t="s">
        <v>193</v>
      </c>
      <c r="D18" s="285" t="s">
        <v>194</v>
      </c>
      <c r="E18" s="285"/>
    </row>
    <row r="19" spans="2:5" s="211" customFormat="1" ht="11.25">
      <c r="B19" s="286" t="s">
        <v>22</v>
      </c>
      <c r="C19" s="286"/>
      <c r="D19" s="282" t="s">
        <v>23</v>
      </c>
      <c r="E19" s="282"/>
    </row>
    <row r="20" spans="2:5" ht="18.75" customHeight="1">
      <c r="B20" s="214" t="s">
        <v>195</v>
      </c>
      <c r="D20" s="285" t="s">
        <v>196</v>
      </c>
      <c r="E20" s="285"/>
    </row>
    <row r="21" spans="2:5" s="211" customFormat="1" ht="11.25">
      <c r="B21" s="281" t="s">
        <v>24</v>
      </c>
      <c r="C21" s="281"/>
      <c r="D21" s="282" t="s">
        <v>23</v>
      </c>
      <c r="E21" s="282"/>
    </row>
    <row r="22" spans="2:5">
      <c r="B22" s="215" t="s">
        <v>200</v>
      </c>
      <c r="D22" s="212"/>
      <c r="E22" s="212"/>
    </row>
    <row r="23" spans="2:5" s="211" customFormat="1" ht="11.25">
      <c r="B23" s="281" t="s">
        <v>25</v>
      </c>
      <c r="C23" s="281"/>
      <c r="D23" s="213"/>
      <c r="E23" s="213"/>
    </row>
  </sheetData>
  <mergeCells count="9">
    <mergeCell ref="B21:C21"/>
    <mergeCell ref="D21:E21"/>
    <mergeCell ref="B23:C23"/>
    <mergeCell ref="A2:D2"/>
    <mergeCell ref="A3:D3"/>
    <mergeCell ref="D18:E18"/>
    <mergeCell ref="B19:C19"/>
    <mergeCell ref="D19:E19"/>
    <mergeCell ref="D20:E20"/>
  </mergeCells>
  <conditionalFormatting sqref="D18:D23 E16:E17">
    <cfRule type="cellIs" dxfId="5" priority="1" stopIfTrue="1" operator="equal">
      <formula>""""""</formula>
    </cfRule>
    <cfRule type="cellIs" dxfId="4" priority="2" stopIfTrue="1" operator="between">
      <formula>""""""</formula>
      <formula>""""""</formula>
    </cfRule>
    <cfRule type="cellIs" dxfId="3" priority="3" stopIfTrue="1" operator="equal">
      <formula>""""""</formula>
    </cfRule>
  </conditionalFormatting>
  <pageMargins left="0.7" right="0.7" top="0.75" bottom="0.75" header="0.3" footer="0.3"/>
  <pageSetup paperSize="9" scale="95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tabSelected="1" topLeftCell="A7" workbookViewId="0">
      <selection activeCell="AB11" sqref="AB11"/>
    </sheetView>
  </sheetViews>
  <sheetFormatPr defaultColWidth="0.85546875" defaultRowHeight="15"/>
  <cols>
    <col min="1" max="1" width="53.140625" style="207" customWidth="1"/>
    <col min="2" max="2" width="19.7109375" style="207" customWidth="1"/>
    <col min="3" max="3" width="21.28515625" style="207" customWidth="1"/>
    <col min="4" max="256" width="0.85546875" style="207"/>
    <col min="257" max="257" width="53.140625" style="207" customWidth="1"/>
    <col min="258" max="258" width="19.7109375" style="207" customWidth="1"/>
    <col min="259" max="259" width="21.28515625" style="207" customWidth="1"/>
    <col min="260" max="512" width="0.85546875" style="207"/>
    <col min="513" max="513" width="53.140625" style="207" customWidth="1"/>
    <col min="514" max="514" width="19.7109375" style="207" customWidth="1"/>
    <col min="515" max="515" width="21.28515625" style="207" customWidth="1"/>
    <col min="516" max="768" width="0.85546875" style="207"/>
    <col min="769" max="769" width="53.140625" style="207" customWidth="1"/>
    <col min="770" max="770" width="19.7109375" style="207" customWidth="1"/>
    <col min="771" max="771" width="21.28515625" style="207" customWidth="1"/>
    <col min="772" max="1024" width="0.85546875" style="207"/>
    <col min="1025" max="1025" width="53.140625" style="207" customWidth="1"/>
    <col min="1026" max="1026" width="19.7109375" style="207" customWidth="1"/>
    <col min="1027" max="1027" width="21.28515625" style="207" customWidth="1"/>
    <col min="1028" max="1280" width="0.85546875" style="207"/>
    <col min="1281" max="1281" width="53.140625" style="207" customWidth="1"/>
    <col min="1282" max="1282" width="19.7109375" style="207" customWidth="1"/>
    <col min="1283" max="1283" width="21.28515625" style="207" customWidth="1"/>
    <col min="1284" max="1536" width="0.85546875" style="207"/>
    <col min="1537" max="1537" width="53.140625" style="207" customWidth="1"/>
    <col min="1538" max="1538" width="19.7109375" style="207" customWidth="1"/>
    <col min="1539" max="1539" width="21.28515625" style="207" customWidth="1"/>
    <col min="1540" max="1792" width="0.85546875" style="207"/>
    <col min="1793" max="1793" width="53.140625" style="207" customWidth="1"/>
    <col min="1794" max="1794" width="19.7109375" style="207" customWidth="1"/>
    <col min="1795" max="1795" width="21.28515625" style="207" customWidth="1"/>
    <col min="1796" max="2048" width="0.85546875" style="207"/>
    <col min="2049" max="2049" width="53.140625" style="207" customWidth="1"/>
    <col min="2050" max="2050" width="19.7109375" style="207" customWidth="1"/>
    <col min="2051" max="2051" width="21.28515625" style="207" customWidth="1"/>
    <col min="2052" max="2304" width="0.85546875" style="207"/>
    <col min="2305" max="2305" width="53.140625" style="207" customWidth="1"/>
    <col min="2306" max="2306" width="19.7109375" style="207" customWidth="1"/>
    <col min="2307" max="2307" width="21.28515625" style="207" customWidth="1"/>
    <col min="2308" max="2560" width="0.85546875" style="207"/>
    <col min="2561" max="2561" width="53.140625" style="207" customWidth="1"/>
    <col min="2562" max="2562" width="19.7109375" style="207" customWidth="1"/>
    <col min="2563" max="2563" width="21.28515625" style="207" customWidth="1"/>
    <col min="2564" max="2816" width="0.85546875" style="207"/>
    <col min="2817" max="2817" width="53.140625" style="207" customWidth="1"/>
    <col min="2818" max="2818" width="19.7109375" style="207" customWidth="1"/>
    <col min="2819" max="2819" width="21.28515625" style="207" customWidth="1"/>
    <col min="2820" max="3072" width="0.85546875" style="207"/>
    <col min="3073" max="3073" width="53.140625" style="207" customWidth="1"/>
    <col min="3074" max="3074" width="19.7109375" style="207" customWidth="1"/>
    <col min="3075" max="3075" width="21.28515625" style="207" customWidth="1"/>
    <col min="3076" max="3328" width="0.85546875" style="207"/>
    <col min="3329" max="3329" width="53.140625" style="207" customWidth="1"/>
    <col min="3330" max="3330" width="19.7109375" style="207" customWidth="1"/>
    <col min="3331" max="3331" width="21.28515625" style="207" customWidth="1"/>
    <col min="3332" max="3584" width="0.85546875" style="207"/>
    <col min="3585" max="3585" width="53.140625" style="207" customWidth="1"/>
    <col min="3586" max="3586" width="19.7109375" style="207" customWidth="1"/>
    <col min="3587" max="3587" width="21.28515625" style="207" customWidth="1"/>
    <col min="3588" max="3840" width="0.85546875" style="207"/>
    <col min="3841" max="3841" width="53.140625" style="207" customWidth="1"/>
    <col min="3842" max="3842" width="19.7109375" style="207" customWidth="1"/>
    <col min="3843" max="3843" width="21.28515625" style="207" customWidth="1"/>
    <col min="3844" max="4096" width="0.85546875" style="207"/>
    <col min="4097" max="4097" width="53.140625" style="207" customWidth="1"/>
    <col min="4098" max="4098" width="19.7109375" style="207" customWidth="1"/>
    <col min="4099" max="4099" width="21.28515625" style="207" customWidth="1"/>
    <col min="4100" max="4352" width="0.85546875" style="207"/>
    <col min="4353" max="4353" width="53.140625" style="207" customWidth="1"/>
    <col min="4354" max="4354" width="19.7109375" style="207" customWidth="1"/>
    <col min="4355" max="4355" width="21.28515625" style="207" customWidth="1"/>
    <col min="4356" max="4608" width="0.85546875" style="207"/>
    <col min="4609" max="4609" width="53.140625" style="207" customWidth="1"/>
    <col min="4610" max="4610" width="19.7109375" style="207" customWidth="1"/>
    <col min="4611" max="4611" width="21.28515625" style="207" customWidth="1"/>
    <col min="4612" max="4864" width="0.85546875" style="207"/>
    <col min="4865" max="4865" width="53.140625" style="207" customWidth="1"/>
    <col min="4866" max="4866" width="19.7109375" style="207" customWidth="1"/>
    <col min="4867" max="4867" width="21.28515625" style="207" customWidth="1"/>
    <col min="4868" max="5120" width="0.85546875" style="207"/>
    <col min="5121" max="5121" width="53.140625" style="207" customWidth="1"/>
    <col min="5122" max="5122" width="19.7109375" style="207" customWidth="1"/>
    <col min="5123" max="5123" width="21.28515625" style="207" customWidth="1"/>
    <col min="5124" max="5376" width="0.85546875" style="207"/>
    <col min="5377" max="5377" width="53.140625" style="207" customWidth="1"/>
    <col min="5378" max="5378" width="19.7109375" style="207" customWidth="1"/>
    <col min="5379" max="5379" width="21.28515625" style="207" customWidth="1"/>
    <col min="5380" max="5632" width="0.85546875" style="207"/>
    <col min="5633" max="5633" width="53.140625" style="207" customWidth="1"/>
    <col min="5634" max="5634" width="19.7109375" style="207" customWidth="1"/>
    <col min="5635" max="5635" width="21.28515625" style="207" customWidth="1"/>
    <col min="5636" max="5888" width="0.85546875" style="207"/>
    <col min="5889" max="5889" width="53.140625" style="207" customWidth="1"/>
    <col min="5890" max="5890" width="19.7109375" style="207" customWidth="1"/>
    <col min="5891" max="5891" width="21.28515625" style="207" customWidth="1"/>
    <col min="5892" max="6144" width="0.85546875" style="207"/>
    <col min="6145" max="6145" width="53.140625" style="207" customWidth="1"/>
    <col min="6146" max="6146" width="19.7109375" style="207" customWidth="1"/>
    <col min="6147" max="6147" width="21.28515625" style="207" customWidth="1"/>
    <col min="6148" max="6400" width="0.85546875" style="207"/>
    <col min="6401" max="6401" width="53.140625" style="207" customWidth="1"/>
    <col min="6402" max="6402" width="19.7109375" style="207" customWidth="1"/>
    <col min="6403" max="6403" width="21.28515625" style="207" customWidth="1"/>
    <col min="6404" max="6656" width="0.85546875" style="207"/>
    <col min="6657" max="6657" width="53.140625" style="207" customWidth="1"/>
    <col min="6658" max="6658" width="19.7109375" style="207" customWidth="1"/>
    <col min="6659" max="6659" width="21.28515625" style="207" customWidth="1"/>
    <col min="6660" max="6912" width="0.85546875" style="207"/>
    <col min="6913" max="6913" width="53.140625" style="207" customWidth="1"/>
    <col min="6914" max="6914" width="19.7109375" style="207" customWidth="1"/>
    <col min="6915" max="6915" width="21.28515625" style="207" customWidth="1"/>
    <col min="6916" max="7168" width="0.85546875" style="207"/>
    <col min="7169" max="7169" width="53.140625" style="207" customWidth="1"/>
    <col min="7170" max="7170" width="19.7109375" style="207" customWidth="1"/>
    <col min="7171" max="7171" width="21.28515625" style="207" customWidth="1"/>
    <col min="7172" max="7424" width="0.85546875" style="207"/>
    <col min="7425" max="7425" width="53.140625" style="207" customWidth="1"/>
    <col min="7426" max="7426" width="19.7109375" style="207" customWidth="1"/>
    <col min="7427" max="7427" width="21.28515625" style="207" customWidth="1"/>
    <col min="7428" max="7680" width="0.85546875" style="207"/>
    <col min="7681" max="7681" width="53.140625" style="207" customWidth="1"/>
    <col min="7682" max="7682" width="19.7109375" style="207" customWidth="1"/>
    <col min="7683" max="7683" width="21.28515625" style="207" customWidth="1"/>
    <col min="7684" max="7936" width="0.85546875" style="207"/>
    <col min="7937" max="7937" width="53.140625" style="207" customWidth="1"/>
    <col min="7938" max="7938" width="19.7109375" style="207" customWidth="1"/>
    <col min="7939" max="7939" width="21.28515625" style="207" customWidth="1"/>
    <col min="7940" max="8192" width="0.85546875" style="207"/>
    <col min="8193" max="8193" width="53.140625" style="207" customWidth="1"/>
    <col min="8194" max="8194" width="19.7109375" style="207" customWidth="1"/>
    <col min="8195" max="8195" width="21.28515625" style="207" customWidth="1"/>
    <col min="8196" max="8448" width="0.85546875" style="207"/>
    <col min="8449" max="8449" width="53.140625" style="207" customWidth="1"/>
    <col min="8450" max="8450" width="19.7109375" style="207" customWidth="1"/>
    <col min="8451" max="8451" width="21.28515625" style="207" customWidth="1"/>
    <col min="8452" max="8704" width="0.85546875" style="207"/>
    <col min="8705" max="8705" width="53.140625" style="207" customWidth="1"/>
    <col min="8706" max="8706" width="19.7109375" style="207" customWidth="1"/>
    <col min="8707" max="8707" width="21.28515625" style="207" customWidth="1"/>
    <col min="8708" max="8960" width="0.85546875" style="207"/>
    <col min="8961" max="8961" width="53.140625" style="207" customWidth="1"/>
    <col min="8962" max="8962" width="19.7109375" style="207" customWidth="1"/>
    <col min="8963" max="8963" width="21.28515625" style="207" customWidth="1"/>
    <col min="8964" max="9216" width="0.85546875" style="207"/>
    <col min="9217" max="9217" width="53.140625" style="207" customWidth="1"/>
    <col min="9218" max="9218" width="19.7109375" style="207" customWidth="1"/>
    <col min="9219" max="9219" width="21.28515625" style="207" customWidth="1"/>
    <col min="9220" max="9472" width="0.85546875" style="207"/>
    <col min="9473" max="9473" width="53.140625" style="207" customWidth="1"/>
    <col min="9474" max="9474" width="19.7109375" style="207" customWidth="1"/>
    <col min="9475" max="9475" width="21.28515625" style="207" customWidth="1"/>
    <col min="9476" max="9728" width="0.85546875" style="207"/>
    <col min="9729" max="9729" width="53.140625" style="207" customWidth="1"/>
    <col min="9730" max="9730" width="19.7109375" style="207" customWidth="1"/>
    <col min="9731" max="9731" width="21.28515625" style="207" customWidth="1"/>
    <col min="9732" max="9984" width="0.85546875" style="207"/>
    <col min="9985" max="9985" width="53.140625" style="207" customWidth="1"/>
    <col min="9986" max="9986" width="19.7109375" style="207" customWidth="1"/>
    <col min="9987" max="9987" width="21.28515625" style="207" customWidth="1"/>
    <col min="9988" max="10240" width="0.85546875" style="207"/>
    <col min="10241" max="10241" width="53.140625" style="207" customWidth="1"/>
    <col min="10242" max="10242" width="19.7109375" style="207" customWidth="1"/>
    <col min="10243" max="10243" width="21.28515625" style="207" customWidth="1"/>
    <col min="10244" max="10496" width="0.85546875" style="207"/>
    <col min="10497" max="10497" width="53.140625" style="207" customWidth="1"/>
    <col min="10498" max="10498" width="19.7109375" style="207" customWidth="1"/>
    <col min="10499" max="10499" width="21.28515625" style="207" customWidth="1"/>
    <col min="10500" max="10752" width="0.85546875" style="207"/>
    <col min="10753" max="10753" width="53.140625" style="207" customWidth="1"/>
    <col min="10754" max="10754" width="19.7109375" style="207" customWidth="1"/>
    <col min="10755" max="10755" width="21.28515625" style="207" customWidth="1"/>
    <col min="10756" max="11008" width="0.85546875" style="207"/>
    <col min="11009" max="11009" width="53.140625" style="207" customWidth="1"/>
    <col min="11010" max="11010" width="19.7109375" style="207" customWidth="1"/>
    <col min="11011" max="11011" width="21.28515625" style="207" customWidth="1"/>
    <col min="11012" max="11264" width="0.85546875" style="207"/>
    <col min="11265" max="11265" width="53.140625" style="207" customWidth="1"/>
    <col min="11266" max="11266" width="19.7109375" style="207" customWidth="1"/>
    <col min="11267" max="11267" width="21.28515625" style="207" customWidth="1"/>
    <col min="11268" max="11520" width="0.85546875" style="207"/>
    <col min="11521" max="11521" width="53.140625" style="207" customWidth="1"/>
    <col min="11522" max="11522" width="19.7109375" style="207" customWidth="1"/>
    <col min="11523" max="11523" width="21.28515625" style="207" customWidth="1"/>
    <col min="11524" max="11776" width="0.85546875" style="207"/>
    <col min="11777" max="11777" width="53.140625" style="207" customWidth="1"/>
    <col min="11778" max="11778" width="19.7109375" style="207" customWidth="1"/>
    <col min="11779" max="11779" width="21.28515625" style="207" customWidth="1"/>
    <col min="11780" max="12032" width="0.85546875" style="207"/>
    <col min="12033" max="12033" width="53.140625" style="207" customWidth="1"/>
    <col min="12034" max="12034" width="19.7109375" style="207" customWidth="1"/>
    <col min="12035" max="12035" width="21.28515625" style="207" customWidth="1"/>
    <col min="12036" max="12288" width="0.85546875" style="207"/>
    <col min="12289" max="12289" width="53.140625" style="207" customWidth="1"/>
    <col min="12290" max="12290" width="19.7109375" style="207" customWidth="1"/>
    <col min="12291" max="12291" width="21.28515625" style="207" customWidth="1"/>
    <col min="12292" max="12544" width="0.85546875" style="207"/>
    <col min="12545" max="12545" width="53.140625" style="207" customWidth="1"/>
    <col min="12546" max="12546" width="19.7109375" style="207" customWidth="1"/>
    <col min="12547" max="12547" width="21.28515625" style="207" customWidth="1"/>
    <col min="12548" max="12800" width="0.85546875" style="207"/>
    <col min="12801" max="12801" width="53.140625" style="207" customWidth="1"/>
    <col min="12802" max="12802" width="19.7109375" style="207" customWidth="1"/>
    <col min="12803" max="12803" width="21.28515625" style="207" customWidth="1"/>
    <col min="12804" max="13056" width="0.85546875" style="207"/>
    <col min="13057" max="13057" width="53.140625" style="207" customWidth="1"/>
    <col min="13058" max="13058" width="19.7109375" style="207" customWidth="1"/>
    <col min="13059" max="13059" width="21.28515625" style="207" customWidth="1"/>
    <col min="13060" max="13312" width="0.85546875" style="207"/>
    <col min="13313" max="13313" width="53.140625" style="207" customWidth="1"/>
    <col min="13314" max="13314" width="19.7109375" style="207" customWidth="1"/>
    <col min="13315" max="13315" width="21.28515625" style="207" customWidth="1"/>
    <col min="13316" max="13568" width="0.85546875" style="207"/>
    <col min="13569" max="13569" width="53.140625" style="207" customWidth="1"/>
    <col min="13570" max="13570" width="19.7109375" style="207" customWidth="1"/>
    <col min="13571" max="13571" width="21.28515625" style="207" customWidth="1"/>
    <col min="13572" max="13824" width="0.85546875" style="207"/>
    <col min="13825" max="13825" width="53.140625" style="207" customWidth="1"/>
    <col min="13826" max="13826" width="19.7109375" style="207" customWidth="1"/>
    <col min="13827" max="13827" width="21.28515625" style="207" customWidth="1"/>
    <col min="13828" max="14080" width="0.85546875" style="207"/>
    <col min="14081" max="14081" width="53.140625" style="207" customWidth="1"/>
    <col min="14082" max="14082" width="19.7109375" style="207" customWidth="1"/>
    <col min="14083" max="14083" width="21.28515625" style="207" customWidth="1"/>
    <col min="14084" max="14336" width="0.85546875" style="207"/>
    <col min="14337" max="14337" width="53.140625" style="207" customWidth="1"/>
    <col min="14338" max="14338" width="19.7109375" style="207" customWidth="1"/>
    <col min="14339" max="14339" width="21.28515625" style="207" customWidth="1"/>
    <col min="14340" max="14592" width="0.85546875" style="207"/>
    <col min="14593" max="14593" width="53.140625" style="207" customWidth="1"/>
    <col min="14594" max="14594" width="19.7109375" style="207" customWidth="1"/>
    <col min="14595" max="14595" width="21.28515625" style="207" customWidth="1"/>
    <col min="14596" max="14848" width="0.85546875" style="207"/>
    <col min="14849" max="14849" width="53.140625" style="207" customWidth="1"/>
    <col min="14850" max="14850" width="19.7109375" style="207" customWidth="1"/>
    <col min="14851" max="14851" width="21.28515625" style="207" customWidth="1"/>
    <col min="14852" max="15104" width="0.85546875" style="207"/>
    <col min="15105" max="15105" width="53.140625" style="207" customWidth="1"/>
    <col min="15106" max="15106" width="19.7109375" style="207" customWidth="1"/>
    <col min="15107" max="15107" width="21.28515625" style="207" customWidth="1"/>
    <col min="15108" max="15360" width="0.85546875" style="207"/>
    <col min="15361" max="15361" width="53.140625" style="207" customWidth="1"/>
    <col min="15362" max="15362" width="19.7109375" style="207" customWidth="1"/>
    <col min="15363" max="15363" width="21.28515625" style="207" customWidth="1"/>
    <col min="15364" max="15616" width="0.85546875" style="207"/>
    <col min="15617" max="15617" width="53.140625" style="207" customWidth="1"/>
    <col min="15618" max="15618" width="19.7109375" style="207" customWidth="1"/>
    <col min="15619" max="15619" width="21.28515625" style="207" customWidth="1"/>
    <col min="15620" max="15872" width="0.85546875" style="207"/>
    <col min="15873" max="15873" width="53.140625" style="207" customWidth="1"/>
    <col min="15874" max="15874" width="19.7109375" style="207" customWidth="1"/>
    <col min="15875" max="15875" width="21.28515625" style="207" customWidth="1"/>
    <col min="15876" max="16128" width="0.85546875" style="207"/>
    <col min="16129" max="16129" width="53.140625" style="207" customWidth="1"/>
    <col min="16130" max="16130" width="19.7109375" style="207" customWidth="1"/>
    <col min="16131" max="16131" width="21.28515625" style="207" customWidth="1"/>
    <col min="16132" max="16384" width="0.85546875" style="207"/>
  </cols>
  <sheetData>
    <row r="1" spans="1:4" s="197" customFormat="1" ht="17.25" customHeight="1">
      <c r="C1" s="195" t="s">
        <v>233</v>
      </c>
    </row>
    <row r="2" spans="1:4" s="196" customFormat="1" ht="15.75">
      <c r="A2" s="283" t="s">
        <v>222</v>
      </c>
      <c r="B2" s="283"/>
      <c r="C2" s="283"/>
    </row>
    <row r="3" spans="1:4" s="196" customFormat="1" ht="34.5" customHeight="1">
      <c r="A3" s="287" t="s">
        <v>234</v>
      </c>
      <c r="B3" s="287"/>
      <c r="C3" s="287"/>
    </row>
    <row r="4" spans="1:4" s="197" customFormat="1" ht="15" customHeight="1">
      <c r="A4" s="208"/>
      <c r="B4" s="209"/>
      <c r="C4" s="209"/>
    </row>
    <row r="5" spans="1:4" s="197" customFormat="1" ht="45.75" customHeight="1">
      <c r="A5" s="199" t="s">
        <v>152</v>
      </c>
      <c r="B5" s="200" t="s">
        <v>205</v>
      </c>
      <c r="C5" s="198" t="s">
        <v>30</v>
      </c>
    </row>
    <row r="6" spans="1:4" s="197" customFormat="1" ht="132" customHeight="1">
      <c r="A6" s="202" t="s">
        <v>223</v>
      </c>
      <c r="B6" s="210" t="s">
        <v>224</v>
      </c>
      <c r="C6" s="200" t="s">
        <v>225</v>
      </c>
    </row>
    <row r="7" spans="1:4" s="197" customFormat="1" ht="30.75" customHeight="1">
      <c r="A7" s="202" t="s">
        <v>226</v>
      </c>
      <c r="B7" s="210" t="s">
        <v>224</v>
      </c>
      <c r="C7" s="198" t="s">
        <v>227</v>
      </c>
    </row>
    <row r="8" spans="1:4" s="197" customFormat="1" ht="30.75" customHeight="1">
      <c r="A8" s="202" t="s">
        <v>228</v>
      </c>
      <c r="B8" s="210" t="s">
        <v>229</v>
      </c>
      <c r="C8" s="198">
        <v>0</v>
      </c>
    </row>
    <row r="9" spans="1:4" s="197" customFormat="1" ht="30.75" customHeight="1">
      <c r="A9" s="202" t="s">
        <v>230</v>
      </c>
      <c r="B9" s="210" t="s">
        <v>229</v>
      </c>
      <c r="C9" s="198">
        <v>0</v>
      </c>
    </row>
    <row r="10" spans="1:4" s="197" customFormat="1" ht="30.75" customHeight="1">
      <c r="A10" s="202" t="s">
        <v>231</v>
      </c>
      <c r="B10" s="218" t="s">
        <v>232</v>
      </c>
      <c r="C10" s="198">
        <v>0</v>
      </c>
    </row>
    <row r="11" spans="1:4" s="197" customFormat="1" ht="30.75" customHeight="1">
      <c r="A11" s="219" t="s">
        <v>21</v>
      </c>
      <c r="B11" s="216"/>
      <c r="C11" s="217"/>
    </row>
    <row r="12" spans="1:4" s="197" customFormat="1" ht="15" customHeight="1">
      <c r="A12" s="208"/>
      <c r="B12" s="209"/>
      <c r="C12" s="209"/>
    </row>
    <row r="13" spans="1:4" s="197" customFormat="1" ht="15" customHeight="1">
      <c r="A13" s="214" t="s">
        <v>193</v>
      </c>
      <c r="B13" s="207"/>
      <c r="C13" s="285" t="s">
        <v>194</v>
      </c>
      <c r="D13" s="285"/>
    </row>
    <row r="14" spans="1:4" s="197" customFormat="1" ht="15" customHeight="1">
      <c r="A14" s="286" t="s">
        <v>22</v>
      </c>
      <c r="B14" s="286"/>
      <c r="C14" s="282" t="s">
        <v>23</v>
      </c>
      <c r="D14" s="282"/>
    </row>
    <row r="15" spans="1:4" s="197" customFormat="1" ht="15" customHeight="1">
      <c r="A15" s="214" t="s">
        <v>195</v>
      </c>
      <c r="B15" s="207"/>
      <c r="C15" s="285" t="s">
        <v>196</v>
      </c>
      <c r="D15" s="285"/>
    </row>
    <row r="16" spans="1:4" s="197" customFormat="1" ht="15" customHeight="1">
      <c r="A16" s="281" t="s">
        <v>24</v>
      </c>
      <c r="B16" s="281"/>
      <c r="C16" s="282" t="s">
        <v>23</v>
      </c>
      <c r="D16" s="282"/>
    </row>
    <row r="17" spans="1:4">
      <c r="A17" s="215" t="s">
        <v>200</v>
      </c>
      <c r="C17" s="212"/>
      <c r="D17" s="212"/>
    </row>
    <row r="18" spans="1:4" ht="15" customHeight="1">
      <c r="A18" s="281" t="s">
        <v>25</v>
      </c>
      <c r="B18" s="281"/>
      <c r="C18" s="213"/>
      <c r="D18" s="213"/>
    </row>
  </sheetData>
  <mergeCells count="9">
    <mergeCell ref="A2:C2"/>
    <mergeCell ref="C15:D15"/>
    <mergeCell ref="A16:B16"/>
    <mergeCell ref="C16:D16"/>
    <mergeCell ref="A18:B18"/>
    <mergeCell ref="C13:D13"/>
    <mergeCell ref="A14:B14"/>
    <mergeCell ref="C14:D14"/>
    <mergeCell ref="A3:C3"/>
  </mergeCells>
  <conditionalFormatting sqref="C13:C18">
    <cfRule type="cellIs" dxfId="2" priority="1" stopIfTrue="1" operator="equal">
      <formula>""""""</formula>
    </cfRule>
    <cfRule type="cellIs" dxfId="1" priority="2" stopIfTrue="1" operator="between">
      <formula>""""""</formula>
      <formula>""""""</formula>
    </cfRule>
    <cfRule type="cellIs" dxfId="0" priority="3" stopIfTrue="1" operator="equal">
      <formula>""""""</formula>
    </cfRule>
  </conditionalFormatting>
  <pageMargins left="0.7" right="0.7" top="0.75" bottom="0.75" header="0.3" footer="0.3"/>
  <pageSetup paperSize="9" scale="96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ф.1.1 ПоказНадежн (Пп) (2014)</vt:lpstr>
      <vt:lpstr>ф.2.1 ИндИнф (Ин)</vt:lpstr>
      <vt:lpstr>ф.2.2 ИндИспол (Ис)</vt:lpstr>
      <vt:lpstr>ф.2.3 ИндРезульт (Рс)</vt:lpstr>
      <vt:lpstr>ф.3 ПоказТехприсоед (Птпр)</vt:lpstr>
      <vt:lpstr>ПоказКачества (Птсо)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Ноут2</cp:lastModifiedBy>
  <cp:lastPrinted>2015-03-31T04:36:26Z</cp:lastPrinted>
  <dcterms:created xsi:type="dcterms:W3CDTF">2014-03-15T08:35:40Z</dcterms:created>
  <dcterms:modified xsi:type="dcterms:W3CDTF">2015-03-31T06:49:41Z</dcterms:modified>
</cp:coreProperties>
</file>